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1 - propojení Jeřábové ..." sheetId="2" r:id="rId2"/>
    <sheet name="102 - rozšíření Jeřábové ..." sheetId="3" r:id="rId3"/>
    <sheet name="103 - rozšíření Nad Papež..." sheetId="4" r:id="rId4"/>
    <sheet name="104 - úprava park. před M..." sheetId="5" r:id="rId5"/>
    <sheet name="200 - Vedlejší rozpočtové..." sheetId="6" r:id="rId6"/>
    <sheet name="Seznam figur" sheetId="7" r:id="rId7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'101 - propojení Jeřábové ...'!$C$121:$K$234</definedName>
    <definedName name="_xlnm.Print_Area" localSheetId="1">'101 - propojení Jeřábové ...'!$C$4:$J$76,'101 - propojení Jeřábové ...'!$C$82:$J$103,'101 - propojení Jeřábové ...'!$C$109:$K$234</definedName>
    <definedName name="_xlnm.Print_Titles" localSheetId="1">'101 - propojení Jeřábové ...'!$121:$121</definedName>
    <definedName name="_xlnm._FilterDatabase" localSheetId="2" hidden="1">'102 - rozšíření Jeřábové ...'!$C$121:$K$215</definedName>
    <definedName name="_xlnm.Print_Area" localSheetId="2">'102 - rozšíření Jeřábové ...'!$C$4:$J$76,'102 - rozšíření Jeřábové ...'!$C$82:$J$103,'102 - rozšíření Jeřábové ...'!$C$109:$K$215</definedName>
    <definedName name="_xlnm.Print_Titles" localSheetId="2">'102 - rozšíření Jeřábové ...'!$121:$121</definedName>
    <definedName name="_xlnm._FilterDatabase" localSheetId="3" hidden="1">'103 - rozšíření Nad Papež...'!$C$123:$K$230</definedName>
    <definedName name="_xlnm.Print_Area" localSheetId="3">'103 - rozšíření Nad Papež...'!$C$4:$J$76,'103 - rozšíření Nad Papež...'!$C$82:$J$105,'103 - rozšíření Nad Papež...'!$C$111:$K$230</definedName>
    <definedName name="_xlnm.Print_Titles" localSheetId="3">'103 - rozšíření Nad Papež...'!$123:$123</definedName>
    <definedName name="_xlnm._FilterDatabase" localSheetId="4" hidden="1">'104 - úprava park. před M...'!$C$121:$K$191</definedName>
    <definedName name="_xlnm.Print_Area" localSheetId="4">'104 - úprava park. před M...'!$C$4:$J$76,'104 - úprava park. před M...'!$C$82:$J$103,'104 - úprava park. před M...'!$C$109:$K$191</definedName>
    <definedName name="_xlnm.Print_Titles" localSheetId="4">'104 - úprava park. před M...'!$121:$121</definedName>
    <definedName name="_xlnm._FilterDatabase" localSheetId="5" hidden="1">'200 - Vedlejší rozpočtové...'!$C$123:$K$162</definedName>
    <definedName name="_xlnm.Print_Area" localSheetId="5">'200 - Vedlejší rozpočtové...'!$C$4:$J$76,'200 - Vedlejší rozpočtové...'!$C$82:$J$105,'200 - Vedlejší rozpočtové...'!$C$111:$K$162</definedName>
    <definedName name="_xlnm.Print_Titles" localSheetId="5">'200 - Vedlejší rozpočtové...'!$123:$123</definedName>
    <definedName name="_xlnm.Print_Area" localSheetId="6">'Seznam figur'!$C$4:$G$12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99"/>
  <c i="6" r="J35"/>
  <c i="1" r="AX99"/>
  <c i="6" r="BI161"/>
  <c r="BH161"/>
  <c r="BG161"/>
  <c r="BF161"/>
  <c r="T161"/>
  <c r="T160"/>
  <c r="R161"/>
  <c r="R160"/>
  <c r="P161"/>
  <c r="P160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BI127"/>
  <c r="BH127"/>
  <c r="BG127"/>
  <c r="BF127"/>
  <c r="T127"/>
  <c r="T126"/>
  <c r="T125"/>
  <c r="R127"/>
  <c r="R126"/>
  <c r="R125"/>
  <c r="P127"/>
  <c r="P126"/>
  <c r="P125"/>
  <c r="F118"/>
  <c r="E116"/>
  <c r="F89"/>
  <c r="E87"/>
  <c r="J24"/>
  <c r="E24"/>
  <c r="J121"/>
  <c r="J23"/>
  <c r="J21"/>
  <c r="E21"/>
  <c r="J120"/>
  <c r="J20"/>
  <c r="J18"/>
  <c r="E18"/>
  <c r="F121"/>
  <c r="J17"/>
  <c r="J15"/>
  <c r="E15"/>
  <c r="F91"/>
  <c r="J14"/>
  <c r="J12"/>
  <c r="J118"/>
  <c r="E7"/>
  <c r="E114"/>
  <c i="5" r="J37"/>
  <c r="J36"/>
  <c i="1" r="AY98"/>
  <c i="5" r="J35"/>
  <c i="1" r="AX98"/>
  <c i="5"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T180"/>
  <c r="R181"/>
  <c r="R180"/>
  <c r="P181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T161"/>
  <c r="R162"/>
  <c r="R161"/>
  <c r="P162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89"/>
  <c r="E7"/>
  <c r="E85"/>
  <c i="4" r="J37"/>
  <c r="J36"/>
  <c i="1" r="AY97"/>
  <c i="4" r="J35"/>
  <c i="1" r="AX97"/>
  <c i="4" r="BI227"/>
  <c r="BH227"/>
  <c r="BG227"/>
  <c r="BF227"/>
  <c r="T227"/>
  <c r="R227"/>
  <c r="P227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T217"/>
  <c r="R218"/>
  <c r="R217"/>
  <c r="P218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T196"/>
  <c r="R197"/>
  <c r="R196"/>
  <c r="P197"/>
  <c r="P196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T168"/>
  <c r="R169"/>
  <c r="R168"/>
  <c r="P169"/>
  <c r="P168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120"/>
  <c r="J20"/>
  <c r="J18"/>
  <c r="E18"/>
  <c r="F92"/>
  <c r="J17"/>
  <c r="J15"/>
  <c r="E15"/>
  <c r="F91"/>
  <c r="J14"/>
  <c r="J12"/>
  <c r="J89"/>
  <c r="E7"/>
  <c r="E85"/>
  <c i="3" r="J37"/>
  <c r="J36"/>
  <c i="1" r="AY96"/>
  <c i="3" r="J35"/>
  <c i="1" r="AX96"/>
  <c i="3"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T200"/>
  <c r="R201"/>
  <c r="R200"/>
  <c r="P201"/>
  <c r="P200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T172"/>
  <c r="R173"/>
  <c r="R172"/>
  <c r="P173"/>
  <c r="P172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118"/>
  <c r="J20"/>
  <c r="J18"/>
  <c r="E18"/>
  <c r="F92"/>
  <c r="J17"/>
  <c r="J15"/>
  <c r="E15"/>
  <c r="F91"/>
  <c r="J14"/>
  <c r="J12"/>
  <c r="J116"/>
  <c r="E7"/>
  <c r="E85"/>
  <c i="2" r="J37"/>
  <c r="J36"/>
  <c i="1" r="AY95"/>
  <c i="2" r="J35"/>
  <c i="1" r="AX95"/>
  <c i="2"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T219"/>
  <c r="R220"/>
  <c r="R219"/>
  <c r="P220"/>
  <c r="P219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6"/>
  <c r="BH186"/>
  <c r="BG186"/>
  <c r="BF186"/>
  <c r="T186"/>
  <c r="T185"/>
  <c r="R186"/>
  <c r="R185"/>
  <c r="P186"/>
  <c r="P185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92"/>
  <c r="J17"/>
  <c r="J15"/>
  <c r="E15"/>
  <c r="F118"/>
  <c r="J14"/>
  <c r="J12"/>
  <c r="J116"/>
  <c r="E7"/>
  <c r="E112"/>
  <c i="1" r="L90"/>
  <c r="AM90"/>
  <c r="AM89"/>
  <c r="L89"/>
  <c r="AM87"/>
  <c r="L87"/>
  <c r="L85"/>
  <c r="L84"/>
  <c i="6" r="J161"/>
  <c r="J158"/>
  <c r="J155"/>
  <c r="BK153"/>
  <c r="BK151"/>
  <c r="J146"/>
  <c r="BK144"/>
  <c r="BK142"/>
  <c r="BK140"/>
  <c r="BK137"/>
  <c r="BK133"/>
  <c r="J130"/>
  <c i="5" r="BK186"/>
  <c r="J172"/>
  <c r="J169"/>
  <c r="J166"/>
  <c r="J162"/>
  <c r="J148"/>
  <c r="J143"/>
  <c i="4" r="BK227"/>
  <c r="J227"/>
  <c r="J211"/>
  <c r="BK204"/>
  <c r="BK201"/>
  <c r="BK197"/>
  <c r="BK174"/>
  <c r="J169"/>
  <c r="J164"/>
  <c r="BK158"/>
  <c r="J156"/>
  <c i="3" r="BK212"/>
  <c r="BK210"/>
  <c r="J201"/>
  <c r="J197"/>
  <c r="BK189"/>
  <c r="BK184"/>
  <c r="J180"/>
  <c r="BK177"/>
  <c r="J169"/>
  <c r="BK165"/>
  <c r="J161"/>
  <c r="BK158"/>
  <c r="J153"/>
  <c r="J151"/>
  <c r="J143"/>
  <c r="BK141"/>
  <c r="BK134"/>
  <c i="2" r="J225"/>
  <c r="BK212"/>
  <c r="J202"/>
  <c r="BK198"/>
  <c r="BK186"/>
  <c r="J182"/>
  <c r="J178"/>
  <c r="BK175"/>
  <c r="BK171"/>
  <c r="BK166"/>
  <c r="J140"/>
  <c r="J137"/>
  <c r="J129"/>
  <c r="J125"/>
  <c i="6" r="J148"/>
  <c r="BK146"/>
  <c r="J144"/>
  <c r="J140"/>
  <c r="J137"/>
  <c r="BK135"/>
  <c r="BK130"/>
  <c r="J127"/>
  <c i="5" r="BK190"/>
  <c r="J186"/>
  <c r="J184"/>
  <c r="J181"/>
  <c r="BK178"/>
  <c r="J175"/>
  <c r="BK172"/>
  <c r="J158"/>
  <c r="BK151"/>
  <c r="BK148"/>
  <c r="BK143"/>
  <c r="BK137"/>
  <c r="J133"/>
  <c r="BK129"/>
  <c r="J125"/>
  <c i="4" r="J221"/>
  <c r="BK215"/>
  <c r="J204"/>
  <c r="BK193"/>
  <c r="J186"/>
  <c r="BK183"/>
  <c r="BK180"/>
  <c r="J178"/>
  <c r="BK162"/>
  <c r="J158"/>
  <c r="BK152"/>
  <c r="BK148"/>
  <c r="J144"/>
  <c r="J137"/>
  <c r="BK133"/>
  <c r="J131"/>
  <c r="BK129"/>
  <c r="J127"/>
  <c i="3" r="J210"/>
  <c r="BK206"/>
  <c r="J204"/>
  <c r="J193"/>
  <c r="J184"/>
  <c r="BK180"/>
  <c r="BK161"/>
  <c r="BK153"/>
  <c r="BK137"/>
  <c r="J134"/>
  <c r="J129"/>
  <c r="BK125"/>
  <c i="2" r="BK231"/>
  <c r="J231"/>
  <c r="BK225"/>
  <c r="J220"/>
  <c r="J216"/>
  <c r="BK206"/>
  <c r="BK194"/>
  <c r="J191"/>
  <c r="BK182"/>
  <c r="BK153"/>
  <c r="J147"/>
  <c r="J143"/>
  <c r="BK137"/>
  <c r="J132"/>
  <c r="BK125"/>
  <c i="6" r="BK161"/>
  <c r="BK158"/>
  <c r="BK155"/>
  <c r="J153"/>
  <c r="J151"/>
  <c r="BK148"/>
  <c r="J142"/>
  <c r="J135"/>
  <c r="J133"/>
  <c r="BK127"/>
  <c i="5" r="J190"/>
  <c r="BK184"/>
  <c r="BK169"/>
  <c r="J154"/>
  <c r="J151"/>
  <c r="J139"/>
  <c r="BK133"/>
  <c i="4" r="J223"/>
  <c r="J218"/>
  <c r="J213"/>
  <c r="BK211"/>
  <c r="BK207"/>
  <c r="J201"/>
  <c r="BK189"/>
  <c r="BK186"/>
  <c r="J183"/>
  <c r="J180"/>
  <c r="BK178"/>
  <c r="BK169"/>
  <c r="J152"/>
  <c r="J148"/>
  <c r="BK144"/>
  <c r="BK140"/>
  <c r="BK137"/>
  <c r="BK127"/>
  <c i="3" r="J212"/>
  <c r="J206"/>
  <c r="BK173"/>
  <c r="BK169"/>
  <c r="J147"/>
  <c r="J137"/>
  <c r="BK129"/>
  <c r="J125"/>
  <c i="2" r="J229"/>
  <c r="J223"/>
  <c r="BK216"/>
  <c r="J209"/>
  <c r="J206"/>
  <c r="BK202"/>
  <c r="J198"/>
  <c r="J194"/>
  <c r="BK178"/>
  <c r="J175"/>
  <c r="J171"/>
  <c r="J161"/>
  <c r="BK157"/>
  <c r="J153"/>
  <c r="BK147"/>
  <c r="BK143"/>
  <c r="BK140"/>
  <c r="BK132"/>
  <c r="BK129"/>
  <c i="5" r="BK181"/>
  <c r="J178"/>
  <c r="BK175"/>
  <c r="BK166"/>
  <c r="BK162"/>
  <c r="BK158"/>
  <c r="BK154"/>
  <c r="BK139"/>
  <c r="J137"/>
  <c r="J129"/>
  <c r="BK125"/>
  <c i="4" r="BK223"/>
  <c r="BK221"/>
  <c r="BK218"/>
  <c r="J215"/>
  <c r="BK213"/>
  <c r="J207"/>
  <c r="J197"/>
  <c r="J193"/>
  <c r="J189"/>
  <c r="J174"/>
  <c r="BK164"/>
  <c r="J162"/>
  <c r="BK156"/>
  <c r="J140"/>
  <c r="J133"/>
  <c r="BK131"/>
  <c r="J129"/>
  <c i="3" r="BK204"/>
  <c r="BK201"/>
  <c r="BK197"/>
  <c r="BK193"/>
  <c r="J189"/>
  <c r="J177"/>
  <c r="J173"/>
  <c r="J165"/>
  <c r="J158"/>
  <c r="BK151"/>
  <c r="BK147"/>
  <c r="BK143"/>
  <c r="J141"/>
  <c i="2" r="BK229"/>
  <c r="BK223"/>
  <c r="BK220"/>
  <c r="J212"/>
  <c r="BK209"/>
  <c r="BK191"/>
  <c r="J186"/>
  <c r="J166"/>
  <c r="BK161"/>
  <c r="J157"/>
  <c i="1" r="AS94"/>
  <c i="2" l="1" r="BK124"/>
  <c r="J124"/>
  <c r="J98"/>
  <c r="BK152"/>
  <c r="J152"/>
  <c r="J99"/>
  <c r="T222"/>
  <c i="3" r="P124"/>
  <c r="T157"/>
  <c r="BK203"/>
  <c r="J203"/>
  <c r="J102"/>
  <c i="4" r="P126"/>
  <c r="BK173"/>
  <c r="J173"/>
  <c r="J100"/>
  <c r="BK182"/>
  <c r="J182"/>
  <c r="J101"/>
  <c r="T220"/>
  <c i="2" r="R124"/>
  <c r="R152"/>
  <c r="BK222"/>
  <c r="J222"/>
  <c r="J102"/>
  <c i="3" r="T124"/>
  <c r="R157"/>
  <c r="T203"/>
  <c i="4" r="T126"/>
  <c r="P173"/>
  <c r="T182"/>
  <c r="R220"/>
  <c i="5" r="T124"/>
  <c r="R147"/>
  <c r="R183"/>
  <c i="2" r="P124"/>
  <c r="T152"/>
  <c r="P222"/>
  <c i="3" r="BK124"/>
  <c r="J124"/>
  <c r="J98"/>
  <c r="BK157"/>
  <c r="J157"/>
  <c r="J99"/>
  <c r="P203"/>
  <c i="4" r="R126"/>
  <c r="R173"/>
  <c r="P182"/>
  <c r="P220"/>
  <c i="5" r="P124"/>
  <c r="BK147"/>
  <c r="J147"/>
  <c r="J99"/>
  <c r="P147"/>
  <c r="BK183"/>
  <c r="J183"/>
  <c r="J102"/>
  <c r="T183"/>
  <c i="6" r="BK139"/>
  <c r="J139"/>
  <c r="J101"/>
  <c r="R139"/>
  <c r="R132"/>
  <c r="R124"/>
  <c r="T139"/>
  <c r="T132"/>
  <c r="T124"/>
  <c r="P150"/>
  <c r="R150"/>
  <c i="2" r="T124"/>
  <c r="T123"/>
  <c r="T122"/>
  <c r="P152"/>
  <c r="R222"/>
  <c i="3" r="R124"/>
  <c r="R123"/>
  <c r="R122"/>
  <c r="P157"/>
  <c r="R203"/>
  <c i="4" r="BK126"/>
  <c r="J126"/>
  <c r="J98"/>
  <c r="T173"/>
  <c r="R182"/>
  <c r="BK220"/>
  <c r="J220"/>
  <c r="J104"/>
  <c i="5" r="BK124"/>
  <c r="R124"/>
  <c r="R123"/>
  <c r="R122"/>
  <c r="T147"/>
  <c r="P183"/>
  <c i="6" r="P139"/>
  <c r="P132"/>
  <c r="P124"/>
  <c i="1" r="AU99"/>
  <c i="6" r="BK150"/>
  <c r="J150"/>
  <c r="J102"/>
  <c r="T150"/>
  <c i="2" r="J89"/>
  <c r="J92"/>
  <c r="J118"/>
  <c r="BE125"/>
  <c r="BE132"/>
  <c r="BE137"/>
  <c r="BE140"/>
  <c r="BE147"/>
  <c r="BE171"/>
  <c r="BE178"/>
  <c r="BE194"/>
  <c i="3" r="E112"/>
  <c r="F118"/>
  <c r="J119"/>
  <c r="BE125"/>
  <c r="BE158"/>
  <c r="BE165"/>
  <c r="BE173"/>
  <c r="BE184"/>
  <c r="BE206"/>
  <c r="BE210"/>
  <c r="BK200"/>
  <c r="J200"/>
  <c r="J101"/>
  <c i="4" r="E114"/>
  <c r="F120"/>
  <c r="J121"/>
  <c r="BE133"/>
  <c r="BE174"/>
  <c r="BE178"/>
  <c r="BE201"/>
  <c r="BE204"/>
  <c r="BE207"/>
  <c i="5" r="J91"/>
  <c r="E112"/>
  <c r="F119"/>
  <c r="BE129"/>
  <c r="BE139"/>
  <c r="BE151"/>
  <c r="BE169"/>
  <c i="2" r="E85"/>
  <c r="F91"/>
  <c r="F119"/>
  <c r="BE175"/>
  <c r="BE182"/>
  <c r="BE186"/>
  <c r="BE216"/>
  <c r="BE220"/>
  <c r="BE223"/>
  <c r="BK219"/>
  <c r="J219"/>
  <c r="J101"/>
  <c i="3" r="J91"/>
  <c r="F119"/>
  <c r="BE137"/>
  <c r="BE141"/>
  <c r="BE143"/>
  <c r="BE147"/>
  <c r="BE151"/>
  <c r="BE153"/>
  <c r="BE161"/>
  <c r="BE180"/>
  <c r="BE193"/>
  <c r="BE201"/>
  <c i="4" r="J91"/>
  <c r="J118"/>
  <c r="F121"/>
  <c r="BE129"/>
  <c r="BE152"/>
  <c r="BE156"/>
  <c r="BE158"/>
  <c r="BE162"/>
  <c r="BE221"/>
  <c r="BE223"/>
  <c r="BK217"/>
  <c r="J217"/>
  <c r="J103"/>
  <c i="5" r="BE125"/>
  <c r="BE172"/>
  <c r="BK180"/>
  <c r="J180"/>
  <c r="J101"/>
  <c i="6" r="J89"/>
  <c r="J91"/>
  <c r="BE135"/>
  <c r="BE137"/>
  <c r="BE146"/>
  <c r="BE153"/>
  <c i="2" r="BE129"/>
  <c r="BE161"/>
  <c r="BE166"/>
  <c r="BE198"/>
  <c r="BE209"/>
  <c r="BE225"/>
  <c r="BE231"/>
  <c i="3" r="J89"/>
  <c r="BE169"/>
  <c r="BE177"/>
  <c r="BE189"/>
  <c r="BE197"/>
  <c r="BK172"/>
  <c r="J172"/>
  <c r="J100"/>
  <c i="4" r="BE131"/>
  <c r="BE140"/>
  <c r="BE144"/>
  <c r="BE148"/>
  <c r="BE164"/>
  <c r="BE169"/>
  <c r="BE186"/>
  <c r="BE197"/>
  <c r="BE211"/>
  <c r="BE213"/>
  <c i="5" r="F91"/>
  <c r="J92"/>
  <c r="J116"/>
  <c r="BE154"/>
  <c r="BE162"/>
  <c r="BE166"/>
  <c r="BE178"/>
  <c r="BE181"/>
  <c r="BE186"/>
  <c r="BK161"/>
  <c r="J161"/>
  <c r="J100"/>
  <c i="6" r="E85"/>
  <c r="J92"/>
  <c r="F120"/>
  <c r="BE127"/>
  <c r="BE133"/>
  <c r="BE140"/>
  <c r="BE144"/>
  <c r="BE155"/>
  <c r="BE158"/>
  <c r="BK157"/>
  <c r="J157"/>
  <c r="J103"/>
  <c i="2" r="BE143"/>
  <c r="BE153"/>
  <c r="BE157"/>
  <c r="BE191"/>
  <c r="BE202"/>
  <c r="BE206"/>
  <c r="BE212"/>
  <c r="BE229"/>
  <c i="3" r="BE129"/>
  <c r="BE134"/>
  <c r="BE204"/>
  <c r="BE212"/>
  <c i="4" r="BE127"/>
  <c r="BE137"/>
  <c r="BE180"/>
  <c r="BE183"/>
  <c r="BE189"/>
  <c r="BE193"/>
  <c r="BE215"/>
  <c r="BE218"/>
  <c r="BE227"/>
  <c r="BK168"/>
  <c r="J168"/>
  <c r="J99"/>
  <c i="5" r="BE133"/>
  <c r="BE137"/>
  <c r="BE143"/>
  <c r="BE148"/>
  <c r="BE158"/>
  <c r="BE175"/>
  <c r="BE184"/>
  <c r="BE190"/>
  <c i="6" r="F92"/>
  <c r="BE130"/>
  <c r="BE142"/>
  <c r="BE148"/>
  <c r="BE151"/>
  <c r="BE161"/>
  <c r="BK126"/>
  <c r="J126"/>
  <c r="J98"/>
  <c r="BK129"/>
  <c r="J129"/>
  <c r="J99"/>
  <c r="BK160"/>
  <c r="J160"/>
  <c r="J104"/>
  <c i="2" r="F36"/>
  <c i="1" r="BC95"/>
  <c i="3" r="F37"/>
  <c i="1" r="BD96"/>
  <c i="6" r="F37"/>
  <c i="1" r="BD99"/>
  <c i="3" r="F34"/>
  <c i="1" r="BA96"/>
  <c i="4" r="F34"/>
  <c i="1" r="BA97"/>
  <c i="5" r="J34"/>
  <c i="1" r="AW98"/>
  <c i="5" r="F34"/>
  <c i="1" r="BA98"/>
  <c i="2" r="F34"/>
  <c i="1" r="BA95"/>
  <c i="2" r="F37"/>
  <c i="1" r="BD95"/>
  <c i="4" r="J34"/>
  <c i="1" r="AW97"/>
  <c i="2" r="F35"/>
  <c i="1" r="BB95"/>
  <c i="4" r="F36"/>
  <c i="1" r="BC97"/>
  <c i="4" r="F35"/>
  <c i="1" r="BB97"/>
  <c i="6" r="F34"/>
  <c i="1" r="BA99"/>
  <c i="3" r="J34"/>
  <c i="1" r="AW96"/>
  <c i="5" r="F37"/>
  <c i="1" r="BD98"/>
  <c i="6" r="F35"/>
  <c i="1" r="BB99"/>
  <c i="6" r="F36"/>
  <c i="1" r="BC99"/>
  <c i="4" r="F37"/>
  <c i="1" r="BD97"/>
  <c i="5" r="F35"/>
  <c i="1" r="BB98"/>
  <c i="3" r="F36"/>
  <c i="1" r="BC96"/>
  <c i="6" r="J34"/>
  <c i="1" r="AW99"/>
  <c i="2" r="J34"/>
  <c i="1" r="AW95"/>
  <c i="3" r="F35"/>
  <c i="1" r="BB96"/>
  <c i="5" r="F36"/>
  <c i="1" r="BC98"/>
  <c i="5" l="1" r="P123"/>
  <c r="P122"/>
  <c i="1" r="AU98"/>
  <c i="5" r="BK123"/>
  <c r="BK122"/>
  <c r="J122"/>
  <c i="4" r="R125"/>
  <c r="R124"/>
  <c i="2" r="P123"/>
  <c r="P122"/>
  <c i="1" r="AU95"/>
  <c i="4" r="T125"/>
  <c r="T124"/>
  <c i="3" r="T123"/>
  <c r="T122"/>
  <c i="4" r="P125"/>
  <c r="P124"/>
  <c i="1" r="AU97"/>
  <c i="5" r="T123"/>
  <c r="T122"/>
  <c i="2" r="R123"/>
  <c r="R122"/>
  <c i="3" r="P123"/>
  <c r="P122"/>
  <c i="1" r="AU96"/>
  <c i="4" r="BK196"/>
  <c r="J196"/>
  <c r="J102"/>
  <c i="2" r="BK185"/>
  <c r="J185"/>
  <c r="J100"/>
  <c i="6" r="BK132"/>
  <c r="J132"/>
  <c r="J100"/>
  <c i="4" r="BK125"/>
  <c r="J125"/>
  <c r="J97"/>
  <c i="5" r="J124"/>
  <c r="J98"/>
  <c i="6" r="BK125"/>
  <c r="J125"/>
  <c r="J97"/>
  <c i="3" r="BK123"/>
  <c r="J123"/>
  <c r="J97"/>
  <c r="J33"/>
  <c i="1" r="AV96"/>
  <c r="AT96"/>
  <c i="5" r="J33"/>
  <c i="1" r="AV98"/>
  <c r="AT98"/>
  <c i="4" r="F33"/>
  <c i="1" r="AZ97"/>
  <c i="6" r="J33"/>
  <c i="1" r="AV99"/>
  <c r="AT99"/>
  <c r="BB94"/>
  <c r="AX94"/>
  <c i="6" r="F33"/>
  <c i="1" r="AZ99"/>
  <c i="5" r="J30"/>
  <c i="1" r="AG98"/>
  <c r="AN98"/>
  <c r="BA94"/>
  <c r="AW94"/>
  <c r="AK30"/>
  <c i="3" r="F33"/>
  <c i="1" r="AZ96"/>
  <c i="4" r="J33"/>
  <c i="1" r="AV97"/>
  <c r="AT97"/>
  <c r="BD94"/>
  <c r="W33"/>
  <c i="5" r="F33"/>
  <c i="1" r="AZ98"/>
  <c r="BC94"/>
  <c r="W32"/>
  <c i="2" r="F33"/>
  <c i="1" r="AZ95"/>
  <c i="2" r="J33"/>
  <c i="1" r="AV95"/>
  <c r="AT95"/>
  <c i="5" l="1" r="J39"/>
  <c i="2" r="BK123"/>
  <c r="BK122"/>
  <c r="J122"/>
  <c i="4" r="BK124"/>
  <c r="J124"/>
  <c i="5" r="J96"/>
  <c r="J123"/>
  <c r="J97"/>
  <c i="6" r="BK124"/>
  <c r="J124"/>
  <c r="J96"/>
  <c i="3" r="BK122"/>
  <c r="J122"/>
  <c r="J96"/>
  <c i="1" r="AU94"/>
  <c r="AY94"/>
  <c i="4" r="J30"/>
  <c i="1" r="AG97"/>
  <c r="AN97"/>
  <c r="AZ94"/>
  <c r="W29"/>
  <c i="2" r="J30"/>
  <c i="1" r="AG95"/>
  <c r="AN95"/>
  <c r="W30"/>
  <c r="W31"/>
  <c i="2" l="1" r="J39"/>
  <c r="J96"/>
  <c r="J123"/>
  <c r="J97"/>
  <c i="4" r="J39"/>
  <c r="J96"/>
  <c i="1" r="AV94"/>
  <c r="AK29"/>
  <c i="3" r="J30"/>
  <c i="1" r="AG96"/>
  <c r="AN96"/>
  <c i="6" r="J30"/>
  <c i="1" r="AG99"/>
  <c r="AN99"/>
  <c i="3" l="1" r="J39"/>
  <c i="6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<sst xmlns="http://schemas.openxmlformats.org/spreadsheetml/2006/main">
  <si>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</si>
  <si>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</si>
  <si>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</si>
  <si>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</si>
  <si>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</si>
  <si>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{5d991c9f-b2f7-4c08-ad20-b760043ea4fe}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</si>
  <si>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</si>
  <si>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</si>
  <si>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</si>
  <si>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</si>
  <si>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</si>
  <si>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</si>
  <si>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</si>
  <si>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</si>
  <si>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164a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</si>
  <si>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</si>
  <si>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</si>
  <si>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Dobříš-úprava komunikací na sídl. Větrník uznatelné</t>
  </si>
  <si>
    <t>KSO:</t>
  </si>
  <si>
    <t>CC-CZ:</t>
  </si>
  <si>
    <t>Místo:</t>
  </si>
  <si>
    <t xml:space="preserve"> </t>
  </si>
  <si>
    <t>Datum:</t>
  </si>
  <si>
    <t>13. 12. 2018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</si>
  <si>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</si>
  <si>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</si>
  <si>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</si>
  <si>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</si>
  <si>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</si>
  <si>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</si>
  <si>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</si>
  <si>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</si>
  <si>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</si>
  <si>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</si>
  <si>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</si>
  <si>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</si>
  <si>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</si>
  <si>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</si>
  <si>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</si>
  <si>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</si>
  <si>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</si>
  <si>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</si>
  <si>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</si>
  <si>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</si>
  <si>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</si>
  <si>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</si>
  <si>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</si>
  <si>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</si>
  <si>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</si>
  <si>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</si>
  <si>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</si>
  <si>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</si>
  <si>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</si>
  <si>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</si>
  <si>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</si>
  <si>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</si>
  <si>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</si>
  <si>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</si>
  <si>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</si>
  <si>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</si>
  <si>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</si>
  <si>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</si>
  <si>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</si>
  <si>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</si>
  <si>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</si>
  <si>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</si>
  <si>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</si>
  <si>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</si>
  <si>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</si>
  <si>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</si>
  <si>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</si>
  <si>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</si>
  <si>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</si>
  <si>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</si>
  <si>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</si>
  <si>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</si>
  <si>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</si>
  <si>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</si>
  <si>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</si>
  <si>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propojení Jeřábové a Rukavičkářské</t>
  </si>
  <si>
    <t>STA</t>
  </si>
  <si>
    <t>1</t>
  </si>
  <si>
    <t>{e8d5f432-58c7-4f28-be87-ef645ab73046}</t>
  </si>
  <si>
    <t>2</t>
  </si>
  <si>
    <t>102</t>
  </si>
  <si>
    <t>rozšíření Jeřábové před č.p. 1352,1353</t>
  </si>
  <si>
    <t>{c4393593-d55b-4f5a-a60a-4af1111cd6c1}</t>
  </si>
  <si>
    <t>103</t>
  </si>
  <si>
    <t>rozšíření Nad Papežem a úpravy Jeřábové před MŠ</t>
  </si>
  <si>
    <t>{e7724e78-c6ae-47a5-a3a2-ae70bdffced2}</t>
  </si>
  <si>
    <t>104</t>
  </si>
  <si>
    <t>úprava park. před MŠ v Jeřábové</t>
  </si>
  <si>
    <t>{8b66bb26-c2b5-4773-a52a-6ef64029aec0}</t>
  </si>
  <si>
    <t>200</t>
  </si>
  <si>
    <t>Vedlejší rozpočtové náklady</t>
  </si>
  <si>
    <t>{55fce027-5dd4-4abe-a0a5-006d6cbc1daa}</t>
  </si>
  <si>
    <t>KRYCÍ LIST SOUPISU PRACÍ</t>
  </si>
  <si>
    <t>Objekt:</t>
  </si>
  <si>
    <t>101 - propojení Jeřábové a Rukavičkářské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</si>
  <si>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</si>
  <si>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</si>
  <si>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</si>
  <si>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</si>
  <si>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</si>
  <si>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</si>
  <si>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</si>
  <si>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</t>
  </si>
  <si>
    <t xml:space="preserve">    9 - Ostatní konstrukce a práce, bourání</t>
  </si>
  <si>
    <t xml:space="preserve">  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</si>
  <si>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</si>
  <si>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</si>
  <si>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</si>
  <si>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</si>
  <si>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</si>
  <si>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</si>
  <si>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</si>
  <si>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</si>
  <si>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</si>
  <si>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</si>
  <si>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</si>
  <si>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</si>
  <si>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</si>
  <si>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</si>
  <si>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</si>
  <si>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</si>
  <si>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</si>
  <si>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</si>
  <si>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</si>
  <si>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113107221</t>
  </si>
  <si>
    <t>Odstranění podkladu pl přes 200 m2 z kameniva drceného tl 50 mm</t>
  </si>
  <si>
    <t>m2</t>
  </si>
  <si>
    <t>4</t>
  </si>
  <si>
    <t>1521772904</t>
  </si>
  <si>
    <t>PP</t>
  </si>
  <si>
    <t>Odstranění podkladů nebo krytů s přemístěním hmot na skládku na vzdálenost do 20 m nebo s naložením na dopravní prostředek v ploše jednotlivě přes 200 m2 z kameniva hrubého drceného, o tl. vrstvy do 100 mm</t>
  </si>
  <si>
    <t>VV</t>
  </si>
  <si>
    <t>"stávající chodníky" 80+27+8,4+4+52+9</t>
  </si>
  <si>
    <t>Součet</t>
  </si>
  <si>
    <t>113107162</t>
  </si>
  <si>
    <t>Odstranění podkladu pl přes 50 do 200 m2 z kameniva drceného tl 200 mm</t>
  </si>
  <si>
    <t>409259357</t>
  </si>
  <si>
    <t>Odstranění podkladů nebo krytů s přemístěním hmot na skládku na vzdálenost do 20 m nebo s naložením na dopravní prostředek v ploše jednotlivě přes 50 m2 do 200 m2 z kameniva hrubého drceného, o tl. vrstvy přes 100 do 200 mm</t>
  </si>
  <si>
    <t>"uznatelné chodníkový přejezd"27,4+12,4+29,2</t>
  </si>
  <si>
    <t>3</t>
  </si>
  <si>
    <t>113107241</t>
  </si>
  <si>
    <t>Odstranění podkladu pl přes 200 m2 živičných tl 50 mm</t>
  </si>
  <si>
    <t>1711088617</t>
  </si>
  <si>
    <t>Odstranění podkladů nebo krytů s přemístěním hmot na skládku na vzdálenost do 20 m nebo s naložením na dopravní prostředek v ploše jednotlivě přes 200 m2 živičných, o tl. vrstvy do 50 mm</t>
  </si>
  <si>
    <t>"sign. dl. v pův. chodníku" 0,8+2,1+1</t>
  </si>
  <si>
    <t>113154334</t>
  </si>
  <si>
    <t>Frézování živičného krytu tl 80 mm pruh š 2 m pl do 10000 m2 bez překážek v trase</t>
  </si>
  <si>
    <t>1782633472</t>
  </si>
  <si>
    <t>Frézování živičného podkladu nebo krytu s naložením na dopravní prostředek plochy přes 1 000 do 10 000 m2 bez překážek v trase pruhu šířky přes 1 m do 2 m, tloušťky vrstvy 100 mm</t>
  </si>
  <si>
    <t>"vozovka pro chod. přejezd" 28+13+28</t>
  </si>
  <si>
    <t>5</t>
  </si>
  <si>
    <t>113202111</t>
  </si>
  <si>
    <t>Vytrhání obrub krajníků obrubníků stojatých</t>
  </si>
  <si>
    <t>m</t>
  </si>
  <si>
    <t>1233975784</t>
  </si>
  <si>
    <t>Vytrhání obrub s vybouráním lože, s přemístěním hmot na skládku na vzdálenost do 3 m nebo s naložením na dopravní prostředek z krajníků nebo obrubníků stojatých</t>
  </si>
  <si>
    <t>"siln. obruby uznatelné"49+11</t>
  </si>
  <si>
    <t>6</t>
  </si>
  <si>
    <t>113204111</t>
  </si>
  <si>
    <t>Vytrhání obrub záhonových</t>
  </si>
  <si>
    <t>1548258263</t>
  </si>
  <si>
    <t>Vytrhání obrub s vybouráním lože, s přemístěním hmot na skládku na vzdálenost do 3 m nebo s naložením na dopravní prostředek záhonových</t>
  </si>
  <si>
    <t>"uznatelné"45</t>
  </si>
  <si>
    <t>9</t>
  </si>
  <si>
    <t>979024443</t>
  </si>
  <si>
    <t>Očištění vybouraných obrubníků a krajníků silničních</t>
  </si>
  <si>
    <t>-983662644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</si>
  <si>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</si>
  <si>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Komunikace</t>
  </si>
  <si>
    <t>28</t>
  </si>
  <si>
    <t>564851111</t>
  </si>
  <si>
    <t>Podklad ze štěrkodrtě ŠD 0/32 tl 150 mm</t>
  </si>
  <si>
    <t>1612051114</t>
  </si>
  <si>
    <t>Podklad ze štěrkodrti ŠD s rozprostřením a zhutněním, po zhutnění tl. 150 mm</t>
  </si>
  <si>
    <t>"nový chodník" 82+22,9</t>
  </si>
  <si>
    <t>32</t>
  </si>
  <si>
    <t>567120114</t>
  </si>
  <si>
    <t>Podklad ze směsi stmelené cementem SC C 1,5/2,0 (SC II) tl 150 mm</t>
  </si>
  <si>
    <t>1154057442</t>
  </si>
  <si>
    <t>Podklad ze směsi stmelené cementem SC bez dilatačních spár, s rozprostřením a zhutněním SC C 1,5/2,0 (SC II), po zhutnění tl. 150 mm</t>
  </si>
  <si>
    <t>"chodníkový přejezd"27,4+12,4+28</t>
  </si>
  <si>
    <t>36</t>
  </si>
  <si>
    <t>596211113</t>
  </si>
  <si>
    <t>Kladení zámkové dlažby komunikací pro pěší tl 60 mm skupiny A pl přes 300 m2</t>
  </si>
  <si>
    <t>-394191028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</si>
  <si>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</si>
  <si>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"stávající chodníky" 183,6+27+8,4+4+52+9</t>
  </si>
  <si>
    <t>37</t>
  </si>
  <si>
    <t>M</t>
  </si>
  <si>
    <t>592451220</t>
  </si>
  <si>
    <t>dlažba zámková PROMENÁDA 20x10x6 cm šedá</t>
  </si>
  <si>
    <t>8</t>
  </si>
  <si>
    <t>-485301096</t>
  </si>
  <si>
    <t>dlažba skladebná betonová hladká 20x10x8 cm šedá</t>
  </si>
  <si>
    <t>"stávající chodníky" (183,6+27+8,4+4+52+9)*1,05</t>
  </si>
  <si>
    <t>"nový chodník" (82+22,9)*1,05</t>
  </si>
  <si>
    <t>"odpočet sign. dl." (1,6+0,8+0,8+1,2+1,2+1+2+0,4)*-1,05</t>
  </si>
  <si>
    <t>38</t>
  </si>
  <si>
    <t>592451190</t>
  </si>
  <si>
    <t>dlažba zámková PROMENÁDA slepecká 20x10x6 cm barevná</t>
  </si>
  <si>
    <t>958832693</t>
  </si>
  <si>
    <t>" sign. dl." (1,6+0,8+0,8+1,2+1,2+1+2+0,4)*1,05</t>
  </si>
  <si>
    <t>"sign. dl. v pův. chodníku"( 0,8+2,1+1)*1,05</t>
  </si>
  <si>
    <t>39</t>
  </si>
  <si>
    <t>596211211</t>
  </si>
  <si>
    <t>Kladení zámkové dlažby komunikací pro pěší tl 80 mm skupiny A pl do 100 m2</t>
  </si>
  <si>
    <t>-266900749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</si>
  <si>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50 do 100 m2</t>
  </si>
  <si>
    <t>40</t>
  </si>
  <si>
    <t>592451230</t>
  </si>
  <si>
    <t>dlažba zámková PROMENÁDA 20x10x8 cm barevná</t>
  </si>
  <si>
    <t>-186920675</t>
  </si>
  <si>
    <t>dlažba skladebná betonová hladká 20x10x8 cm barevná</t>
  </si>
  <si>
    <t>"chodníkový přejezd"(27,4+12,4+28)*1,05</t>
  </si>
  <si>
    <t>"odpočet sign. dl." (4,9+5,7)*-1,05</t>
  </si>
  <si>
    <t>41</t>
  </si>
  <si>
    <t>592451190a</t>
  </si>
  <si>
    <t>dlažba zámková PROMENÁDA slepecká 20x10x8 cm barevná</t>
  </si>
  <si>
    <t>1495049512</t>
  </si>
  <si>
    <t>"sign. dl." (4,9+5,7)*1,05</t>
  </si>
  <si>
    <t>Ostatní konstrukce a práce, bourání</t>
  </si>
  <si>
    <t>69</t>
  </si>
  <si>
    <t>916131113</t>
  </si>
  <si>
    <t>Osazení silničního obrubníku betonového ležatého s boční opěrou do lože z betonu prostého</t>
  </si>
  <si>
    <t>-1626585699</t>
  </si>
  <si>
    <t>Osazení silničního obrubníku betonového se zřízením lože, s vyplněním a zatřením spár cementovou maltou ležatého s boční opěrou z betonu prostého tř. C 12/15, do lože z betonu prostého téže značky</t>
  </si>
  <si>
    <t>"nájezdové" 4+2+2+3+2,4</t>
  </si>
  <si>
    <t>3,4+3,2</t>
  </si>
  <si>
    <t>70</t>
  </si>
  <si>
    <t>592174680</t>
  </si>
  <si>
    <t>obrubník betonový silniční nájezdový Standard 100x15x15 cm</t>
  </si>
  <si>
    <t>kus</t>
  </si>
  <si>
    <t>65639498</t>
  </si>
  <si>
    <t>20*1,01</t>
  </si>
  <si>
    <t>71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</si>
  <si>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</si>
  <si>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</si>
  <si>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2100145041</t>
  </si>
  <si>
    <t>"uznatelné" 12+18+3+4+12+17+2</t>
  </si>
  <si>
    <t>"chodn. přejezd" 16,8+16,8+12,5+12,5</t>
  </si>
  <si>
    <t>72</t>
  </si>
  <si>
    <t>592174530</t>
  </si>
  <si>
    <t>obrubník betonový chodníkový ABO 010-19 100x15x25 cm, přímý</t>
  </si>
  <si>
    <t>-1947955760</t>
  </si>
  <si>
    <t>obrubník betonový chodníkový přímý 100x15x25 cm</t>
  </si>
  <si>
    <t>"uznatelné"( 12+18+3+4+12+17+2)*1,01</t>
  </si>
  <si>
    <t>"chodn. přejezd" (16,8+16,8+12,5+12,5)*1,01</t>
  </si>
  <si>
    <t>73</t>
  </si>
  <si>
    <t>592174690</t>
  </si>
  <si>
    <t>obrubník betonový silniční přechodový L + P Standard 100x15x15-25 cm</t>
  </si>
  <si>
    <t>-1046522164</t>
  </si>
  <si>
    <t>14*1,01</t>
  </si>
  <si>
    <t>74</t>
  </si>
  <si>
    <t>916331112</t>
  </si>
  <si>
    <t>Osazení zahradního obrubníku betonového do lože z betonu s boční opěrou</t>
  </si>
  <si>
    <t>155015302</t>
  </si>
  <si>
    <t>"uznatelné"16,4+14,4+4,5+15,5+6,9+2,5+23+2</t>
  </si>
  <si>
    <t>75</t>
  </si>
  <si>
    <t>592172120</t>
  </si>
  <si>
    <t>obrubník betonový zahradní ABO 020-19 šedý 100 x 5 x 20 cm</t>
  </si>
  <si>
    <t>-141820354</t>
  </si>
  <si>
    <t xml:space="preserve">Obrubníky betonové a železobetonové obrubníky zahradní Granitoid ABO 020-19  šedá        100 x 5 x 20</t>
  </si>
  <si>
    <t>85,2*1,01</t>
  </si>
  <si>
    <t>77</t>
  </si>
  <si>
    <t>919735113</t>
  </si>
  <si>
    <t>Řezání stávajícího živičného krytu hl do 150 mm</t>
  </si>
  <si>
    <t>-1295083059</t>
  </si>
  <si>
    <t>Řezání stávajícího živičného krytu nebo podkladu hloubky přes 100 do 150 mm</t>
  </si>
  <si>
    <t>"Napojení na stáv. vozovku chod. přejezd"12+17</t>
  </si>
  <si>
    <t>78</t>
  </si>
  <si>
    <t>599142111</t>
  </si>
  <si>
    <t>Úprava zálivky dilatačních nebo pracovních spár v cementobetonovém krytu hl do 40 mm š do 40 mm</t>
  </si>
  <si>
    <t>-2098531440</t>
  </si>
  <si>
    <t>99</t>
  </si>
  <si>
    <t>Přesun hmot</t>
  </si>
  <si>
    <t>98</t>
  </si>
  <si>
    <t>998225111</t>
  </si>
  <si>
    <t>Přesun hmot pro pozemní komunikace s krytem z kamene, monolitickým betonovým nebo živičným</t>
  </si>
  <si>
    <t>t</t>
  </si>
  <si>
    <t>-985218692</t>
  </si>
  <si>
    <t>Přesun hmot pro komunikace s krytem z kameniva, monolitickým betonovým nebo živičným dopravní vzdálenost do 200 m jakékoliv délky objektu</t>
  </si>
  <si>
    <t>997</t>
  </si>
  <si>
    <t>Přesun sutě</t>
  </si>
  <si>
    <t>100</t>
  </si>
  <si>
    <t>997006512</t>
  </si>
  <si>
    <t>Vodorovná doprava suti na skládku s naložením na dopravní prostředek a složením přes 100 m do 1 km</t>
  </si>
  <si>
    <t>2052099368</t>
  </si>
  <si>
    <t>997006519</t>
  </si>
  <si>
    <t>Vodorovná doprava suti na skládku s naložením na dopravní prostředek a složením Příplatek k ceně za každý další i započatý 1 km</t>
  </si>
  <si>
    <t>-202387250</t>
  </si>
  <si>
    <t>107,265</t>
  </si>
  <si>
    <t>107,265*15 'Přepočtené koeficientem množství</t>
  </si>
  <si>
    <t>997221845</t>
  </si>
  <si>
    <t>Poplatek za uložení stavebního odpadu na skládce (skládkovné) z asfaltových povrchů</t>
  </si>
  <si>
    <t>1297810005</t>
  </si>
  <si>
    <t>997221855</t>
  </si>
  <si>
    <t>Poplatek za uložení odpadu z kameniva na skládce (skládkovné)</t>
  </si>
  <si>
    <t>180382944</t>
  </si>
  <si>
    <t>Poplatek za uložení stavebního odpadu na skládce (skládkovné) z kameniva</t>
  </si>
  <si>
    <t>107,265-42,487</t>
  </si>
  <si>
    <t>102 - rozšíření Jeřábové před č.p. 1352,1353</t>
  </si>
  <si>
    <t>113106123</t>
  </si>
  <si>
    <t>Rozebrání dlažeb komunikací pro pěší ze zámkových dlaždic</t>
  </si>
  <si>
    <t>169711371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</si>
  <si>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</si>
  <si>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"stáv chodník"24</t>
  </si>
  <si>
    <t>1371743113</t>
  </si>
  <si>
    <t>"stáv, chodník" 87+112</t>
  </si>
  <si>
    <t>"chodník ze záml. dl"24</t>
  </si>
  <si>
    <t>7</t>
  </si>
  <si>
    <t>113107181</t>
  </si>
  <si>
    <t>Odstranění podkladu pl přes 50 do 200 m2 živičných tl 50 mm</t>
  </si>
  <si>
    <t>1912485835</t>
  </si>
  <si>
    <t>Odstranění podkladů nebo krytů s přemístěním hmot na skládku na vzdálenost do 20 m nebo s naložením na dopravní prostředek v ploše jednotlivě přes 50 m2 do 200 m2 živičných, o tl. vrstvy do 50 mm</t>
  </si>
  <si>
    <t>-201414348</t>
  </si>
  <si>
    <t>"Uznatelné"54+36</t>
  </si>
  <si>
    <t>"spojovací chodník"52+56+3</t>
  </si>
  <si>
    <t>10</t>
  </si>
  <si>
    <t>584603032</t>
  </si>
  <si>
    <t>12</t>
  </si>
  <si>
    <t>122202201</t>
  </si>
  <si>
    <t>Odkopávky a prokopávky nezapažené pro silnice objemu do 100 m3 v hornině tř. 3</t>
  </si>
  <si>
    <t>m3</t>
  </si>
  <si>
    <t>545642708</t>
  </si>
  <si>
    <t>Odkopávky a prokopávky nezapažené pro silnice s přemístěním výkopku v příčných profilech na vzdálenost do 15 m nebo s naložením na dopravní prostředek v hornině tř. 3 do 100 m3</t>
  </si>
  <si>
    <t>"posun chodníku uznatelné"53*1,3*0,25</t>
  </si>
  <si>
    <t>14</t>
  </si>
  <si>
    <t>162701105</t>
  </si>
  <si>
    <t>Vodorovné přemístění do 10000 m výkopku/sypaniny z horniny tř. 1 až 4</t>
  </si>
  <si>
    <t>-1145309748</t>
  </si>
  <si>
    <t>Vodorovné přemístění výkopku nebo sypaniny po suchu na obvyklém dopravním prostředku, bez naložení výkopku, avšak se složením bez rozhrnutí z horniny tř. 1 až 4 na vzdálenost přes 9 000 do 10 000 m</t>
  </si>
  <si>
    <t>17,225</t>
  </si>
  <si>
    <t>171201201</t>
  </si>
  <si>
    <t>Uložení sypaniny na skládky</t>
  </si>
  <si>
    <t>-1458820056</t>
  </si>
  <si>
    <t>16</t>
  </si>
  <si>
    <t>171201211</t>
  </si>
  <si>
    <t>Poplatek za uložení odpadu ze sypaniny na skládce (skládkovné)</t>
  </si>
  <si>
    <t>1186122424</t>
  </si>
  <si>
    <t>Uložení sypaniny poplatek za uložení sypaniny na skládce ( skládkovné )</t>
  </si>
  <si>
    <t>17,225*1,8</t>
  </si>
  <si>
    <t>29</t>
  </si>
  <si>
    <t>-518592211</t>
  </si>
  <si>
    <t>"posun chodníku uznatelné"53*1,3</t>
  </si>
  <si>
    <t>596211112</t>
  </si>
  <si>
    <t>Kladení zámkové dlažby komunikací pro pěší tl 60 mm skupiny A pl do 300 m2</t>
  </si>
  <si>
    <t>96103797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</si>
  <si>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</si>
  <si>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"chodník"87</t>
  </si>
  <si>
    <t>"spojovací chodník"112</t>
  </si>
  <si>
    <t>132504035</t>
  </si>
  <si>
    <t>199*1,03*1,03</t>
  </si>
  <si>
    <t>"odpočet sign. dl."(0,8*3)*-1,03</t>
  </si>
  <si>
    <t>1052211692</t>
  </si>
  <si>
    <t>" sign. dl."(0,8*3)*1,03</t>
  </si>
  <si>
    <t>68</t>
  </si>
  <si>
    <t>2038774038</t>
  </si>
  <si>
    <t>"uznatelné nájezdové"2+2+3,3</t>
  </si>
  <si>
    <t>-2094780839</t>
  </si>
  <si>
    <t>7,3*1,01</t>
  </si>
  <si>
    <t>692655585</t>
  </si>
  <si>
    <t>"uznatelné pravá strana" 3+10+19+7+2*2</t>
  </si>
  <si>
    <t>"Uznatelné levá strana" 5</t>
  </si>
  <si>
    <t>-1426081732</t>
  </si>
  <si>
    <t>"uznatelné pravá strana" (3+10+19+7+2*2)*1,01</t>
  </si>
  <si>
    <t>"Uznatelné levá strana" 5*1,01</t>
  </si>
  <si>
    <t>"Uznatelné odpočet přechodových" -6*1,01</t>
  </si>
  <si>
    <t>-2022990297</t>
  </si>
  <si>
    <t>"uznatelné"6*1,01</t>
  </si>
  <si>
    <t>-954424661</t>
  </si>
  <si>
    <t>"uznatelné"3+41</t>
  </si>
  <si>
    <t>"uznatelné spojovací chodník"52+56+3</t>
  </si>
  <si>
    <t>-1628977293</t>
  </si>
  <si>
    <t>155*1,01</t>
  </si>
  <si>
    <t>94</t>
  </si>
  <si>
    <t>1916981780</t>
  </si>
  <si>
    <t>96</t>
  </si>
  <si>
    <t>-262953501</t>
  </si>
  <si>
    <t>97</t>
  </si>
  <si>
    <t>1518193119</t>
  </si>
  <si>
    <t>104,857</t>
  </si>
  <si>
    <t>104,857*15 'Přepočtené koeficientem množství</t>
  </si>
  <si>
    <t>977419585</t>
  </si>
  <si>
    <t>1734242256</t>
  </si>
  <si>
    <t>104,857-19,502</t>
  </si>
  <si>
    <t>103 - rozšíření Nad Papežem a úpravy Jeřábové před MŠ</t>
  </si>
  <si>
    <t xml:space="preserve">    2 - Zakládání</t>
  </si>
  <si>
    <t xml:space="preserve">    3 - Svislé a kompletní konstrukce</t>
  </si>
  <si>
    <t>111201101</t>
  </si>
  <si>
    <t>Odstranění křovin a stromů průměru kmene do 100 mm i s kořeny z celkové plochy do 1000 m2</t>
  </si>
  <si>
    <t>-457297598</t>
  </si>
  <si>
    <t>Odstranění křovin a stromů s odstraněním kořenů průměru kmene do 100 mm do sklonu terénu 1 : 5, při celkové ploše do 1 000 m2</t>
  </si>
  <si>
    <t>162301501</t>
  </si>
  <si>
    <t>Vodorovné přemístění křovin do 5 km D kmene do 100 mm</t>
  </si>
  <si>
    <t>523466420</t>
  </si>
  <si>
    <t>Vodorovné přemístění smýcených křovin do průměru kmene 100 mm na vzdálenost do 5 000 m</t>
  </si>
  <si>
    <t>111201401</t>
  </si>
  <si>
    <t>Spálení křovin a stromů průměru kmene do 100 mm</t>
  </si>
  <si>
    <t>-526591311</t>
  </si>
  <si>
    <t>Spálení odstraněných křovin a stromů na hromadách průměru kmene do 100 mm pro jakoukoliv plochu</t>
  </si>
  <si>
    <t>130901121</t>
  </si>
  <si>
    <t>Bourání kcí v hloubených vykopávkách ze zdiva z betonu prostého ručně</t>
  </si>
  <si>
    <t>1509133132</t>
  </si>
  <si>
    <t>Bourání konstrukcí v hloubených vykopávkách - ručně z betonu prostého neprokládaného</t>
  </si>
  <si>
    <t>"uznatelné rozebrání plotu"12*0,8*0,2</t>
  </si>
  <si>
    <t>686459201</t>
  </si>
  <si>
    <t>"Uznatelné" 28+4</t>
  </si>
  <si>
    <t>-1069434918</t>
  </si>
  <si>
    <t>122202202</t>
  </si>
  <si>
    <t>Odkopávky a prokopávky nezapažené pro silnice objemu do 1000 m3 v hornině tř. 3</t>
  </si>
  <si>
    <t>-115810806</t>
  </si>
  <si>
    <t>Odkopávky a prokopávky nezapažené pro silnice s přemístěním výkopku v příčných profilech na vzdálenost do 15 m nebo s naložením na dopravní prostředek v hornině tř. 3 přes 100 do 1 000 m3</t>
  </si>
  <si>
    <t>"nový chodník"181,5*0,25</t>
  </si>
  <si>
    <t>132201101</t>
  </si>
  <si>
    <t>Hloubení rýh š do 600 mm v hornině tř. 3 objemu do 100 m3</t>
  </si>
  <si>
    <t>-1380693404</t>
  </si>
  <si>
    <t>Hloubení zapažených i nezapažených rýh šířky do 600 mm s urovnáním dna do předepsaného profilu a spádu v hornině tř. 3 do 100 m3</t>
  </si>
  <si>
    <t>"uznatelné základ plotu" 12*0,4*0,8</t>
  </si>
  <si>
    <t>-1767655234</t>
  </si>
  <si>
    <t>45,375+3,84</t>
  </si>
  <si>
    <t>11</t>
  </si>
  <si>
    <t>-465845330</t>
  </si>
  <si>
    <t>1511042689</t>
  </si>
  <si>
    <t>49,215*1,8</t>
  </si>
  <si>
    <t>181301101</t>
  </si>
  <si>
    <t>Rozprostření a urovnání ornice , tl. vrstvy do 100 mm včetně pořízení ornice</t>
  </si>
  <si>
    <t>390206766</t>
  </si>
  <si>
    <t>Rozprostření a urovnání ornice v rovině nebo ve svahu sklonu do 1:5 při souvislé ploše do 500 m2, tl. vrstvy do 100 mm</t>
  </si>
  <si>
    <t>19</t>
  </si>
  <si>
    <t>181951102</t>
  </si>
  <si>
    <t>Úprava pláně v hornině tř. 1 až 4 se zhutněním</t>
  </si>
  <si>
    <t>1209927947</t>
  </si>
  <si>
    <t>Úprava pláně vyrovnáním výškových rozdílů v hornině tř. 1 až 4 se zhutněním</t>
  </si>
  <si>
    <t>"nový chodník"181,5*1</t>
  </si>
  <si>
    <t>Zakládání</t>
  </si>
  <si>
    <t>24</t>
  </si>
  <si>
    <t>274321511</t>
  </si>
  <si>
    <t>Základové pasy ze ŽB bez zvýšených nároků na prostředí tř. C 25/30</t>
  </si>
  <si>
    <t>1860376331</t>
  </si>
  <si>
    <t>Základy z betonu železového (bez výztuže) pasy z betonu bez zvýšených nároků na prostředí tř. C 25/30</t>
  </si>
  <si>
    <t>Svislé a kompletní konstrukce</t>
  </si>
  <si>
    <t>25</t>
  </si>
  <si>
    <t>311113112</t>
  </si>
  <si>
    <t>Nosná zeď tl do 200 mm z hladkých tvárnic ztraceného bednění včetně výplně z betonu tř. C 8/10</t>
  </si>
  <si>
    <t>1479087448</t>
  </si>
  <si>
    <t>Nadzákladové zdi z tvárnic ztraceného bednění hladkých, včetně výplně z betonu třídy C 8/10, tloušťky zdiva přes 150 do 200 mm</t>
  </si>
  <si>
    <t>"uznatelné"12*0,25</t>
  </si>
  <si>
    <t>26</t>
  </si>
  <si>
    <t>311361821</t>
  </si>
  <si>
    <t>Výztuž nosných zdí betonářskou ocelí 10 505</t>
  </si>
  <si>
    <t>1628115985</t>
  </si>
  <si>
    <t>Výztuž nadzákladových zdí nosných svislých nebo odkloněných od svislice, rovných nebo oblých z betonářské oceli 10 505 (R) nebo BSt 500</t>
  </si>
  <si>
    <t>27</t>
  </si>
  <si>
    <t>R330</t>
  </si>
  <si>
    <t>demontáž a montáž plotových dílců</t>
  </si>
  <si>
    <t>712248711</t>
  </si>
  <si>
    <t>1717999049</t>
  </si>
  <si>
    <t>"chodník" 181,5</t>
  </si>
  <si>
    <t>-1305382485</t>
  </si>
  <si>
    <t>"chodník"181,5</t>
  </si>
  <si>
    <t>1301401711</t>
  </si>
  <si>
    <t>181,5*1,03</t>
  </si>
  <si>
    <t>"odpočet sign" (0,8+1,2+1,2)*-1,03</t>
  </si>
  <si>
    <t>1438765924</t>
  </si>
  <si>
    <t>"sign" (0,8+1,2+1,2)*1,03</t>
  </si>
  <si>
    <t>1885457572</t>
  </si>
  <si>
    <t>"Uznatelné"3+3,5+3</t>
  </si>
  <si>
    <t>-324856479</t>
  </si>
  <si>
    <t>9,5*1,01</t>
  </si>
  <si>
    <t>2101569657</t>
  </si>
  <si>
    <t>"uznatelné levá str."27,5+1+52,8+42,2</t>
  </si>
  <si>
    <t>-1618433705</t>
  </si>
  <si>
    <t>123,5*1,01</t>
  </si>
  <si>
    <t>"odpočet přechodových uznatelné" 5*-1,01</t>
  </si>
  <si>
    <t>1393812885</t>
  </si>
  <si>
    <t>1849226846</t>
  </si>
  <si>
    <t>76</t>
  </si>
  <si>
    <t>-1561503243</t>
  </si>
  <si>
    <t>80</t>
  </si>
  <si>
    <t>1741521711</t>
  </si>
  <si>
    <t>81</t>
  </si>
  <si>
    <t>-631547061</t>
  </si>
  <si>
    <t>82</t>
  </si>
  <si>
    <t>701006457</t>
  </si>
  <si>
    <t>6,56</t>
  </si>
  <si>
    <t>6,56*15 'Přepočtené koeficientem množství</t>
  </si>
  <si>
    <t>84</t>
  </si>
  <si>
    <t>-1631038291</t>
  </si>
  <si>
    <t>104 - úprava park. před MŠ v Jeřábové</t>
  </si>
  <si>
    <t>113106121</t>
  </si>
  <si>
    <t>Rozebrání dlažeb komunikací pro pěší z betonových nebo kamenných dlaždic</t>
  </si>
  <si>
    <t>-235501370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</si>
  <si>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</si>
  <si>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"uznatelné"16*1</t>
  </si>
  <si>
    <t>2043893992</t>
  </si>
  <si>
    <t>"pod novým chodníkem" 33*0,15</t>
  </si>
  <si>
    <t>-1910676183</t>
  </si>
  <si>
    <t>-1405271712</t>
  </si>
  <si>
    <t>-1372010467</t>
  </si>
  <si>
    <t>4,95*1,8</t>
  </si>
  <si>
    <t>534323020</t>
  </si>
  <si>
    <t>"pod novým chodníkem" 33</t>
  </si>
  <si>
    <t>-2146309308</t>
  </si>
  <si>
    <t>"chodník"33</t>
  </si>
  <si>
    <t>596211110</t>
  </si>
  <si>
    <t>Kladení zámkové dlažby komunikací pro pěší tl 60 mm skupiny A pl do 50 m2</t>
  </si>
  <si>
    <t>-2012131470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</si>
  <si>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</si>
  <si>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"chodník" 33</t>
  </si>
  <si>
    <t>33</t>
  </si>
  <si>
    <t>-2053958563</t>
  </si>
  <si>
    <t>33*1,03</t>
  </si>
  <si>
    <t>"odpočet sign. dl. "(2*0,8)*-1,03</t>
  </si>
  <si>
    <t>34</t>
  </si>
  <si>
    <t>-1374118631</t>
  </si>
  <si>
    <t>" sign. dl. "(2*0,8)*1,03</t>
  </si>
  <si>
    <t>63</t>
  </si>
  <si>
    <t>-189299452</t>
  </si>
  <si>
    <t>"uznatelné" 2</t>
  </si>
  <si>
    <t>64</t>
  </si>
  <si>
    <t>-110675392</t>
  </si>
  <si>
    <t>"uznatelné" 2*1,01</t>
  </si>
  <si>
    <t>65</t>
  </si>
  <si>
    <t>1228098120</t>
  </si>
  <si>
    <t>"Uznatelné"14</t>
  </si>
  <si>
    <t>66</t>
  </si>
  <si>
    <t>1898138552</t>
  </si>
  <si>
    <t>-966521058</t>
  </si>
  <si>
    <t>"Uznatelné"9</t>
  </si>
  <si>
    <t>-678021697</t>
  </si>
  <si>
    <t>-1603467120</t>
  </si>
  <si>
    <t>-357512949</t>
  </si>
  <si>
    <t>2136312914</t>
  </si>
  <si>
    <t>4,08</t>
  </si>
  <si>
    <t>4,08*15 'Přepočtené koeficientem množství</t>
  </si>
  <si>
    <t>-2141530538</t>
  </si>
  <si>
    <t>200 - Vedlejší rozpočtové náklady</t>
  </si>
  <si>
    <t>OST - Ostatní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</si>
  <si>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</si>
  <si>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</si>
  <si>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</si>
  <si>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</si>
  <si>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</si>
  <si>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>90007.R</t>
  </si>
  <si>
    <t>Ochrana stávajících sítí po dobu provádění stavebních prací</t>
  </si>
  <si>
    <t>soubor</t>
  </si>
  <si>
    <t>1964282599</t>
  </si>
  <si>
    <t>OST</t>
  </si>
  <si>
    <t>Ostatní</t>
  </si>
  <si>
    <t>O001</t>
  </si>
  <si>
    <t>Vytýčení stávajících sítí před zahájením zemních prací</t>
  </si>
  <si>
    <t>-1501606612</t>
  </si>
  <si>
    <t>VRN</t>
  </si>
  <si>
    <t>01115</t>
  </si>
  <si>
    <t>pasportizace okolních objektů</t>
  </si>
  <si>
    <t>kpl</t>
  </si>
  <si>
    <t>1024</t>
  </si>
  <si>
    <t>-1306379600</t>
  </si>
  <si>
    <t>032002000</t>
  </si>
  <si>
    <t>Zařízeníí staveniště</t>
  </si>
  <si>
    <t>…</t>
  </si>
  <si>
    <t>1091376142</t>
  </si>
  <si>
    <t>Hlavní tituly průvodních činností a nákladů zařízení staveniště vybavení staveniště</t>
  </si>
  <si>
    <t>034503000</t>
  </si>
  <si>
    <t>Informační tabule na staveništi</t>
  </si>
  <si>
    <t>-1637651529</t>
  </si>
  <si>
    <t>Zařízení staveniště zabezpečení staveniště informační tabule</t>
  </si>
  <si>
    <t>VRN1</t>
  </si>
  <si>
    <t>Průzkumné, geodetické a projektové práce</t>
  </si>
  <si>
    <t>011314000</t>
  </si>
  <si>
    <t>Archeologický dohled</t>
  </si>
  <si>
    <t>1359186544</t>
  </si>
  <si>
    <t>Průzkumné, geodetické a projektové práce průzkumné práce archeologická činnost archeologický dohled</t>
  </si>
  <si>
    <t>012103000</t>
  </si>
  <si>
    <t>Geodetické práce před výstavbou</t>
  </si>
  <si>
    <t>297348332</t>
  </si>
  <si>
    <t>Průzkumné, geodetické a projektové práce geodetické práce před výstavbou</t>
  </si>
  <si>
    <t>012203000</t>
  </si>
  <si>
    <t>Geodetické práce při provádění stavby</t>
  </si>
  <si>
    <t>1501214637</t>
  </si>
  <si>
    <t>Průzkumné, geodetické a projektové práce geodetické práce při provádění stavby</t>
  </si>
  <si>
    <t>012303000</t>
  </si>
  <si>
    <t>Geodetické práce po výstavbě</t>
  </si>
  <si>
    <t>-2117146546</t>
  </si>
  <si>
    <t>Průzkumné, geodetické a projektové práce geodetické práce po výstavbě</t>
  </si>
  <si>
    <t>013254000</t>
  </si>
  <si>
    <t>Dokumentace skutečného provedení stavby</t>
  </si>
  <si>
    <t>-1663744700</t>
  </si>
  <si>
    <t>Průzkumné, geodetické a projektové práce projektové práce dokumentace stavby (výkresová a textová) skutečného provedení stavby</t>
  </si>
  <si>
    <t>VRN4</t>
  </si>
  <si>
    <t>Inženýrská činnost</t>
  </si>
  <si>
    <t>042503000</t>
  </si>
  <si>
    <t>Plán BOZP na staveništi</t>
  </si>
  <si>
    <t>-2000278585</t>
  </si>
  <si>
    <t>Inženýrská činnost posudky plán BOZP na staveništi</t>
  </si>
  <si>
    <t>043002000.1</t>
  </si>
  <si>
    <t>zátěžová zkouška</t>
  </si>
  <si>
    <t>1580362723</t>
  </si>
  <si>
    <t>Hlavní tituly průvodních činností a nákladů inženýrská činnost zkoušky a ostatní měření</t>
  </si>
  <si>
    <t>13</t>
  </si>
  <si>
    <t>043194000</t>
  </si>
  <si>
    <t>Ostatní zkoušky</t>
  </si>
  <si>
    <t>1170799972</t>
  </si>
  <si>
    <t>Inženýrská činnost zkoušky a ostatní měření zkoušky ostatní zkoušky</t>
  </si>
  <si>
    <t>VRN6</t>
  </si>
  <si>
    <t>Územní vlivy</t>
  </si>
  <si>
    <t>065002000.1</t>
  </si>
  <si>
    <t>Mimostaveništní doprava materiálů</t>
  </si>
  <si>
    <t>-708021815</t>
  </si>
  <si>
    <t>Hlavní tituly průvodních činností a nákladů územní vlivy mimostaveništní doprava materiálů a výrobků</t>
  </si>
  <si>
    <t>VRN7</t>
  </si>
  <si>
    <t>Provozní vlivy</t>
  </si>
  <si>
    <t>071103000</t>
  </si>
  <si>
    <t>DIR a dopravní značení při výstavbě</t>
  </si>
  <si>
    <t>1837381771</t>
  </si>
  <si>
    <t>Provozní vlivy provoz investora, třetích osob provoz investora</t>
  </si>
  <si>
    <t>SEZNAM FIGUR</t>
  </si>
  <si>
    <t>Výměra</t>
  </si>
  <si>
    <t xml:space="preserve"> 101</t>
  </si>
  <si>
    <t>bus</t>
  </si>
  <si>
    <t>zastávka bus</t>
  </si>
  <si>
    <t>zpomprah</t>
  </si>
  <si>
    <t>zpomalovací práh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</si>
</sst>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164a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Dobříš-úprava komunikací na sídl. Větrník uznatelné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13. 12. 2018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ROUND(SUM(AG95:AG99),2)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ROUND(SUM(AS95:AS99),2)</f>
        <v>0</v>
      </c>
      <c r="AT94" s="113">
        <f>ROUND(SUM(AV94:AW94),2)</f>
        <v>0</v>
      </c>
      <c r="AU94" s="114">
        <f>ROUND(SUM(AU95:AU99),5)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ROUND(SUM(AZ95:AZ99),2)</f>
        <v>0</v>
      </c>
      <c r="BA94" s="113">
        <f>ROUND(SUM(BA95:BA99),2)</f>
        <v>0</v>
      </c>
      <c r="BB94" s="113">
        <f>ROUND(SUM(BB95:BB99),2)</f>
        <v>0</v>
      </c>
      <c r="BC94" s="113">
        <f>ROUND(SUM(BC95:BC99),2)</f>
        <v>0</v>
      </c>
      <c r="BD94" s="115">
        <f>ROUND(SUM(BD95:BD99),2)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'101 - propojení Jeřábové 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'101 - propojení Jeřábové ...'!P122</f>
        <v>0</v>
      </c>
      <c r="AV95" s="127">
        <f>'101 - propojení Jeřábové ...'!J33</f>
        <v>0</v>
      </c>
      <c r="AW95" s="127">
        <f>'101 - propojení Jeřábové ...'!J34</f>
        <v>0</v>
      </c>
      <c r="AX95" s="127">
        <f>'101 - propojení Jeřábové ...'!J35</f>
        <v>0</v>
      </c>
      <c r="AY95" s="127">
        <f>'101 - propojení Jeřábové ...'!J36</f>
        <v>0</v>
      </c>
      <c r="AZ95" s="127">
        <f>'101 - propojení Jeřábové ...'!F33</f>
        <v>0</v>
      </c>
      <c r="BA95" s="127">
        <f>'101 - propojení Jeřábové ...'!F34</f>
        <v>0</v>
      </c>
      <c r="BB95" s="127">
        <f>'101 - propojení Jeřábové ...'!F35</f>
        <v>0</v>
      </c>
      <c r="BC95" s="127">
        <f>'101 - propojení Jeřábové ...'!F36</f>
        <v>0</v>
      </c>
      <c r="BD95" s="129">
        <f>'101 - propojení Jeřábové ...'!F37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'102 - rozšíření Jeřábové 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26">
        <v>0</v>
      </c>
      <c r="AT96" s="127">
        <f>ROUND(SUM(AV96:AW96),2)</f>
        <v>0</v>
      </c>
      <c r="AU96" s="128">
        <f>'102 - rozšíření Jeřábové ...'!P122</f>
        <v>0</v>
      </c>
      <c r="AV96" s="127">
        <f>'102 - rozšíření Jeřábové ...'!J33</f>
        <v>0</v>
      </c>
      <c r="AW96" s="127">
        <f>'102 - rozšíření Jeřábové ...'!J34</f>
        <v>0</v>
      </c>
      <c r="AX96" s="127">
        <f>'102 - rozšíření Jeřábové ...'!J35</f>
        <v>0</v>
      </c>
      <c r="AY96" s="127">
        <f>'102 - rozšíření Jeřábové ...'!J36</f>
        <v>0</v>
      </c>
      <c r="AZ96" s="127">
        <f>'102 - rozšíření Jeřábové ...'!F33</f>
        <v>0</v>
      </c>
      <c r="BA96" s="127">
        <f>'102 - rozšíření Jeřábové ...'!F34</f>
        <v>0</v>
      </c>
      <c r="BB96" s="127">
        <f>'102 - rozšíření Jeřábové ...'!F35</f>
        <v>0</v>
      </c>
      <c r="BC96" s="127">
        <f>'102 - rozšíření Jeřábové ...'!F36</f>
        <v>0</v>
      </c>
      <c r="BD96" s="129">
        <f>'102 - rozšíření Jeřábové ...'!F37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24.75" customHeight="1">
      <c r="A97" s="118" t="s">
        <v>77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88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'103 - rozšíření Nad Papež...'!J30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80</v>
      </c>
      <c r="AR97" s="125"/>
      <c r="AS97" s="126">
        <v>0</v>
      </c>
      <c r="AT97" s="127">
        <f>ROUND(SUM(AV97:AW97),2)</f>
        <v>0</v>
      </c>
      <c r="AU97" s="128">
        <f>'103 - rozšíření Nad Papež...'!P124</f>
        <v>0</v>
      </c>
      <c r="AV97" s="127">
        <f>'103 - rozšíření Nad Papež...'!J33</f>
        <v>0</v>
      </c>
      <c r="AW97" s="127">
        <f>'103 - rozšíření Nad Papež...'!J34</f>
        <v>0</v>
      </c>
      <c r="AX97" s="127">
        <f>'103 - rozšíření Nad Papež...'!J35</f>
        <v>0</v>
      </c>
      <c r="AY97" s="127">
        <f>'103 - rozšíření Nad Papež...'!J36</f>
        <v>0</v>
      </c>
      <c r="AZ97" s="127">
        <f>'103 - rozšíření Nad Papež...'!F33</f>
        <v>0</v>
      </c>
      <c r="BA97" s="127">
        <f>'103 - rozšíření Nad Papež...'!F34</f>
        <v>0</v>
      </c>
      <c r="BB97" s="127">
        <f>'103 - rozšíření Nad Papež...'!F35</f>
        <v>0</v>
      </c>
      <c r="BC97" s="127">
        <f>'103 - rozšíření Nad Papež...'!F36</f>
        <v>0</v>
      </c>
      <c r="BD97" s="129">
        <f>'103 - rozšíření Nad Papež...'!F37</f>
        <v>0</v>
      </c>
      <c r="BE97" s="7"/>
      <c r="BT97" s="130" t="s">
        <v>81</v>
      </c>
      <c r="BV97" s="130" t="s">
        <v>75</v>
      </c>
      <c r="BW97" s="130" t="s">
        <v>89</v>
      </c>
      <c r="BX97" s="130" t="s">
        <v>5</v>
      </c>
      <c r="CL97" s="130" t="s">
        <v>1</v>
      </c>
      <c r="CM97" s="130" t="s">
        <v>83</v>
      </c>
    </row>
    <row r="98" s="7" customFormat="1" ht="16.5" customHeight="1">
      <c r="A98" s="118" t="s">
        <v>77</v>
      </c>
      <c r="B98" s="119"/>
      <c r="C98" s="120"/>
      <c r="D98" s="121" t="s">
        <v>90</v>
      </c>
      <c r="E98" s="121"/>
      <c r="F98" s="121"/>
      <c r="G98" s="121"/>
      <c r="H98" s="121"/>
      <c r="I98" s="122"/>
      <c r="J98" s="121" t="s">
        <v>91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'104 - úprava park. před M...'!J30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80</v>
      </c>
      <c r="AR98" s="125"/>
      <c r="AS98" s="126">
        <v>0</v>
      </c>
      <c r="AT98" s="127">
        <f>ROUND(SUM(AV98:AW98),2)</f>
        <v>0</v>
      </c>
      <c r="AU98" s="128">
        <f>'104 - úprava park. před M...'!P122</f>
        <v>0</v>
      </c>
      <c r="AV98" s="127">
        <f>'104 - úprava park. před M...'!J33</f>
        <v>0</v>
      </c>
      <c r="AW98" s="127">
        <f>'104 - úprava park. před M...'!J34</f>
        <v>0</v>
      </c>
      <c r="AX98" s="127">
        <f>'104 - úprava park. před M...'!J35</f>
        <v>0</v>
      </c>
      <c r="AY98" s="127">
        <f>'104 - úprava park. před M...'!J36</f>
        <v>0</v>
      </c>
      <c r="AZ98" s="127">
        <f>'104 - úprava park. před M...'!F33</f>
        <v>0</v>
      </c>
      <c r="BA98" s="127">
        <f>'104 - úprava park. před M...'!F34</f>
        <v>0</v>
      </c>
      <c r="BB98" s="127">
        <f>'104 - úprava park. před M...'!F35</f>
        <v>0</v>
      </c>
      <c r="BC98" s="127">
        <f>'104 - úprava park. před M...'!F36</f>
        <v>0</v>
      </c>
      <c r="BD98" s="129">
        <f>'104 - úprava park. před M...'!F37</f>
        <v>0</v>
      </c>
      <c r="BE98" s="7"/>
      <c r="BT98" s="130" t="s">
        <v>81</v>
      </c>
      <c r="BV98" s="130" t="s">
        <v>75</v>
      </c>
      <c r="BW98" s="130" t="s">
        <v>92</v>
      </c>
      <c r="BX98" s="130" t="s">
        <v>5</v>
      </c>
      <c r="CL98" s="130" t="s">
        <v>1</v>
      </c>
      <c r="CM98" s="130" t="s">
        <v>83</v>
      </c>
    </row>
    <row r="99" s="7" customFormat="1" ht="16.5" customHeight="1">
      <c r="A99" s="118" t="s">
        <v>77</v>
      </c>
      <c r="B99" s="119"/>
      <c r="C99" s="120"/>
      <c r="D99" s="121" t="s">
        <v>93</v>
      </c>
      <c r="E99" s="121"/>
      <c r="F99" s="121"/>
      <c r="G99" s="121"/>
      <c r="H99" s="121"/>
      <c r="I99" s="122"/>
      <c r="J99" s="121" t="s">
        <v>94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'200 - Vedlejší rozpočtové...'!J30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80</v>
      </c>
      <c r="AR99" s="125"/>
      <c r="AS99" s="131">
        <v>0</v>
      </c>
      <c r="AT99" s="132">
        <f>ROUND(SUM(AV99:AW99),2)</f>
        <v>0</v>
      </c>
      <c r="AU99" s="133">
        <f>'200 - Vedlejší rozpočtové...'!P124</f>
        <v>0</v>
      </c>
      <c r="AV99" s="132">
        <f>'200 - Vedlejší rozpočtové...'!J33</f>
        <v>0</v>
      </c>
      <c r="AW99" s="132">
        <f>'200 - Vedlejší rozpočtové...'!J34</f>
        <v>0</v>
      </c>
      <c r="AX99" s="132">
        <f>'200 - Vedlejší rozpočtové...'!J35</f>
        <v>0</v>
      </c>
      <c r="AY99" s="132">
        <f>'200 - Vedlejší rozpočtové...'!J36</f>
        <v>0</v>
      </c>
      <c r="AZ99" s="132">
        <f>'200 - Vedlejší rozpočtové...'!F33</f>
        <v>0</v>
      </c>
      <c r="BA99" s="132">
        <f>'200 - Vedlejší rozpočtové...'!F34</f>
        <v>0</v>
      </c>
      <c r="BB99" s="132">
        <f>'200 - Vedlejší rozpočtové...'!F35</f>
        <v>0</v>
      </c>
      <c r="BC99" s="132">
        <f>'200 - Vedlejší rozpočtové...'!F36</f>
        <v>0</v>
      </c>
      <c r="BD99" s="134">
        <f>'200 - Vedlejší rozpočtové...'!F37</f>
        <v>0</v>
      </c>
      <c r="BE99" s="7"/>
      <c r="BT99" s="130" t="s">
        <v>81</v>
      </c>
      <c r="BV99" s="130" t="s">
        <v>75</v>
      </c>
      <c r="BW99" s="130" t="s">
        <v>95</v>
      </c>
      <c r="BX99" s="130" t="s">
        <v>5</v>
      </c>
      <c r="CL99" s="130" t="s">
        <v>1</v>
      </c>
      <c r="CM99" s="130" t="s">
        <v>83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ZB3ZqlsE/TudfyMSYaepOgNYUVZq4kLMOmXLtii7ZlXfSsxMx9oo8m/TKdETnoG49LNjoQ6l1r4y4yLNrQfyJw==" hashValue="1t1SWr1liz9OP3Ux07iLRPqIoosh8YalhILTK8AJrBpE/G7pwXeWXXUEDTDGgrX2fHrLBTRDK/MEjt1CLpnPYw==" algorithmName="SHA-512" password="DD66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01 - propojení Jeřábové ...'!C2" display="/"/>
    <hyperlink ref="A96" location="'102 - rozšíření Jeřábové ...'!C2" display="/"/>
    <hyperlink ref="A97" location="'103 - rozšíření Nad Papež...'!C2" display="/"/>
    <hyperlink ref="A98" location="'104 - úprava park. před M...'!C2" display="/"/>
    <hyperlink ref="A99" location="'200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83</v>
      </c>
    </row>
    <row r="4" s="1" customFormat="1" ht="24.96" customHeight="1">
      <c r="B4" s="19"/>
      <c r="D4" s="139" t="s">
        <v>96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Dobříš-úprava komunikací na sídl. Větrník uznatelné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97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98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13. 12. 2018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26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27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29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26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31</v>
      </c>
      <c r="E23" s="37"/>
      <c r="F23" s="37"/>
      <c r="G23" s="37"/>
      <c r="H23" s="37"/>
      <c r="I23" s="146" t="s">
        <v>25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tr">
        <f>IF('Rekapitulace stavby'!E20="","",'Rekapitulace stavby'!E20)</f>
        <v xml:space="preserve"> </v>
      </c>
      <c r="F24" s="37"/>
      <c r="G24" s="37"/>
      <c r="H24" s="37"/>
      <c r="I24" s="146" t="s">
        <v>26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32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33</v>
      </c>
      <c r="E30" s="37"/>
      <c r="F30" s="37"/>
      <c r="G30" s="37"/>
      <c r="H30" s="37"/>
      <c r="I30" s="143"/>
      <c r="J30" s="156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35</v>
      </c>
      <c r="G32" s="37"/>
      <c r="H32" s="37"/>
      <c r="I32" s="158" t="s">
        <v>34</v>
      </c>
      <c r="J32" s="15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37</v>
      </c>
      <c r="E33" s="141" t="s">
        <v>38</v>
      </c>
      <c r="F33" s="160">
        <f>ROUND((SUM(BE122:BE234)),  2)</f>
        <v>0</v>
      </c>
      <c r="G33" s="37"/>
      <c r="H33" s="37"/>
      <c r="I33" s="161">
        <v>0.20999999999999999</v>
      </c>
      <c r="J33" s="160">
        <f>ROUND(((SUM(BE122:BE234))*I33),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39</v>
      </c>
      <c r="F34" s="160">
        <f>ROUND((SUM(BF122:BF234)),  2)</f>
        <v>0</v>
      </c>
      <c r="G34" s="37"/>
      <c r="H34" s="37"/>
      <c r="I34" s="161">
        <v>0.14999999999999999</v>
      </c>
      <c r="J34" s="160">
        <f>ROUND(((SUM(BF122:BF234))*I34),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40</v>
      </c>
      <c r="F35" s="160">
        <f>ROUND((SUM(BG122:BG234)),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41</v>
      </c>
      <c r="F36" s="160">
        <f>ROUND((SUM(BH122:BH234)),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60">
        <f>ROUND((SUM(BI122:BI234)),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46</v>
      </c>
      <c r="E50" s="171"/>
      <c r="F50" s="171"/>
      <c r="G50" s="170" t="s">
        <v>47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6"/>
      <c r="J61" s="177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50</v>
      </c>
      <c r="E65" s="178"/>
      <c r="F65" s="178"/>
      <c r="G65" s="170" t="s">
        <v>51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6"/>
      <c r="J76" s="177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Dobříš-úprava komunikací na sídl. Větrník uznatelné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101 - propojení Jeřábové a Rukavičkářské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6" t="s">
        <v>22</v>
      </c>
      <c r="J89" s="78" t="str">
        <f>IF(J12="","",J12)</f>
        <v>13. 12. 2018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6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100</v>
      </c>
      <c r="D94" s="188"/>
      <c r="E94" s="188"/>
      <c r="F94" s="188"/>
      <c r="G94" s="188"/>
      <c r="H94" s="188"/>
      <c r="I94" s="189"/>
      <c r="J94" s="190" t="s">
        <v>101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102</v>
      </c>
      <c r="D96" s="39"/>
      <c r="E96" s="39"/>
      <c r="F96" s="39"/>
      <c r="G96" s="39"/>
      <c r="H96" s="39"/>
      <c r="I96" s="143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92"/>
      <c r="C97" s="193"/>
      <c r="D97" s="194" t="s">
        <v>104</v>
      </c>
      <c r="E97" s="195"/>
      <c r="F97" s="195"/>
      <c r="G97" s="195"/>
      <c r="H97" s="195"/>
      <c r="I97" s="196"/>
      <c r="J97" s="197">
        <f>J123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105</v>
      </c>
      <c r="E98" s="202"/>
      <c r="F98" s="202"/>
      <c r="G98" s="202"/>
      <c r="H98" s="202"/>
      <c r="I98" s="203"/>
      <c r="J98" s="204">
        <f>J124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106</v>
      </c>
      <c r="E99" s="202"/>
      <c r="F99" s="202"/>
      <c r="G99" s="202"/>
      <c r="H99" s="202"/>
      <c r="I99" s="203"/>
      <c r="J99" s="204">
        <f>J152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107</v>
      </c>
      <c r="E100" s="202"/>
      <c r="F100" s="202"/>
      <c r="G100" s="202"/>
      <c r="H100" s="202"/>
      <c r="I100" s="203"/>
      <c r="J100" s="204">
        <f>J185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9"/>
      <c r="C101" s="200"/>
      <c r="D101" s="201" t="s">
        <v>108</v>
      </c>
      <c r="E101" s="202"/>
      <c r="F101" s="202"/>
      <c r="G101" s="202"/>
      <c r="H101" s="202"/>
      <c r="I101" s="203"/>
      <c r="J101" s="204">
        <f>J219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109</v>
      </c>
      <c r="E102" s="202"/>
      <c r="F102" s="202"/>
      <c r="G102" s="202"/>
      <c r="H102" s="202"/>
      <c r="I102" s="203"/>
      <c r="J102" s="204">
        <f>J222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143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182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185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110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6" t="str">
        <f>E7</f>
        <v>Dobříš-úprava komunikací na sídl. Větrník uznatelné</v>
      </c>
      <c r="F112" s="31"/>
      <c r="G112" s="31"/>
      <c r="H112" s="31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97</v>
      </c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101 - propojení Jeřábové a Rukavičkářské</v>
      </c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146" t="s">
        <v>22</v>
      </c>
      <c r="J116" s="78" t="str">
        <f>IF(J12="","",J12)</f>
        <v>13. 12. 2018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146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146" t="s">
        <v>31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14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206"/>
      <c r="B121" s="207"/>
      <c r="C121" s="208" t="s">
        <v>111</v>
      </c>
      <c r="D121" s="209" t="s">
        <v>58</v>
      </c>
      <c r="E121" s="209" t="s">
        <v>54</v>
      </c>
      <c r="F121" s="209" t="s">
        <v>55</v>
      </c>
      <c r="G121" s="209" t="s">
        <v>112</v>
      </c>
      <c r="H121" s="209" t="s">
        <v>113</v>
      </c>
      <c r="I121" s="210" t="s">
        <v>114</v>
      </c>
      <c r="J121" s="211" t="s">
        <v>101</v>
      </c>
      <c r="K121" s="212" t="s">
        <v>115</v>
      </c>
      <c r="L121" s="213"/>
      <c r="M121" s="99" t="s">
        <v>1</v>
      </c>
      <c r="N121" s="100" t="s">
        <v>37</v>
      </c>
      <c r="O121" s="100" t="s">
        <v>116</v>
      </c>
      <c r="P121" s="100" t="s">
        <v>117</v>
      </c>
      <c r="Q121" s="100" t="s">
        <v>118</v>
      </c>
      <c r="R121" s="100" t="s">
        <v>119</v>
      </c>
      <c r="S121" s="100" t="s">
        <v>120</v>
      </c>
      <c r="T121" s="101" t="s">
        <v>121</v>
      </c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</row>
    <row r="122" s="2" customFormat="1" ht="22.8" customHeight="1">
      <c r="A122" s="37"/>
      <c r="B122" s="38"/>
      <c r="C122" s="106" t="s">
        <v>122</v>
      </c>
      <c r="D122" s="39"/>
      <c r="E122" s="39"/>
      <c r="F122" s="39"/>
      <c r="G122" s="39"/>
      <c r="H122" s="39"/>
      <c r="I122" s="143"/>
      <c r="J122" s="214">
        <f>BK122</f>
        <v>0</v>
      </c>
      <c r="K122" s="39"/>
      <c r="L122" s="43"/>
      <c r="M122" s="102"/>
      <c r="N122" s="215"/>
      <c r="O122" s="103"/>
      <c r="P122" s="216">
        <f>P123</f>
        <v>0</v>
      </c>
      <c r="Q122" s="103"/>
      <c r="R122" s="216">
        <f>R123</f>
        <v>160.45030299999999</v>
      </c>
      <c r="S122" s="103"/>
      <c r="T122" s="217">
        <f>T123</f>
        <v>107.2654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72</v>
      </c>
      <c r="AU122" s="16" t="s">
        <v>103</v>
      </c>
      <c r="BK122" s="218">
        <f>BK123</f>
        <v>0</v>
      </c>
    </row>
    <row r="123" s="12" customFormat="1" ht="25.92" customHeight="1">
      <c r="A123" s="12"/>
      <c r="B123" s="219"/>
      <c r="C123" s="220"/>
      <c r="D123" s="221" t="s">
        <v>72</v>
      </c>
      <c r="E123" s="222" t="s">
        <v>123</v>
      </c>
      <c r="F123" s="222" t="s">
        <v>124</v>
      </c>
      <c r="G123" s="220"/>
      <c r="H123" s="220"/>
      <c r="I123" s="223"/>
      <c r="J123" s="224">
        <f>BK123</f>
        <v>0</v>
      </c>
      <c r="K123" s="220"/>
      <c r="L123" s="225"/>
      <c r="M123" s="226"/>
      <c r="N123" s="227"/>
      <c r="O123" s="227"/>
      <c r="P123" s="228">
        <f>P124+P152+P185+P222</f>
        <v>0</v>
      </c>
      <c r="Q123" s="227"/>
      <c r="R123" s="228">
        <f>R124+R152+R185+R222</f>
        <v>160.45030299999999</v>
      </c>
      <c r="S123" s="227"/>
      <c r="T123" s="229">
        <f>T124+T152+T185+T222</f>
        <v>107.2654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81</v>
      </c>
      <c r="AT123" s="231" t="s">
        <v>72</v>
      </c>
      <c r="AU123" s="231" t="s">
        <v>73</v>
      </c>
      <c r="AY123" s="230" t="s">
        <v>125</v>
      </c>
      <c r="BK123" s="232">
        <f>BK124+BK152+BK185+BK222</f>
        <v>0</v>
      </c>
    </row>
    <row r="124" s="12" customFormat="1" ht="22.8" customHeight="1">
      <c r="A124" s="12"/>
      <c r="B124" s="219"/>
      <c r="C124" s="220"/>
      <c r="D124" s="221" t="s">
        <v>72</v>
      </c>
      <c r="E124" s="233" t="s">
        <v>81</v>
      </c>
      <c r="F124" s="233" t="s">
        <v>126</v>
      </c>
      <c r="G124" s="220"/>
      <c r="H124" s="220"/>
      <c r="I124" s="223"/>
      <c r="J124" s="234">
        <f>BK124</f>
        <v>0</v>
      </c>
      <c r="K124" s="220"/>
      <c r="L124" s="225"/>
      <c r="M124" s="226"/>
      <c r="N124" s="227"/>
      <c r="O124" s="227"/>
      <c r="P124" s="228">
        <f>SUM(P125:P151)</f>
        <v>0</v>
      </c>
      <c r="Q124" s="227"/>
      <c r="R124" s="228">
        <f>SUM(R125:R151)</f>
        <v>0.0089699999999999988</v>
      </c>
      <c r="S124" s="227"/>
      <c r="T124" s="229">
        <f>SUM(T125:T151)</f>
        <v>107.2654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81</v>
      </c>
      <c r="AT124" s="231" t="s">
        <v>72</v>
      </c>
      <c r="AU124" s="231" t="s">
        <v>81</v>
      </c>
      <c r="AY124" s="230" t="s">
        <v>125</v>
      </c>
      <c r="BK124" s="232">
        <f>SUM(BK125:BK151)</f>
        <v>0</v>
      </c>
    </row>
    <row r="125" s="2" customFormat="1" ht="21.75" customHeight="1">
      <c r="A125" s="37"/>
      <c r="B125" s="38"/>
      <c r="C125" s="235" t="s">
        <v>81</v>
      </c>
      <c r="D125" s="235" t="s">
        <v>127</v>
      </c>
      <c r="E125" s="236" t="s">
        <v>128</v>
      </c>
      <c r="F125" s="237" t="s">
        <v>129</v>
      </c>
      <c r="G125" s="238" t="s">
        <v>130</v>
      </c>
      <c r="H125" s="239">
        <v>180.40000000000001</v>
      </c>
      <c r="I125" s="240"/>
      <c r="J125" s="241">
        <f>ROUND(I125*H125,2)</f>
        <v>0</v>
      </c>
      <c r="K125" s="242"/>
      <c r="L125" s="43"/>
      <c r="M125" s="243" t="s">
        <v>1</v>
      </c>
      <c r="N125" s="244" t="s">
        <v>38</v>
      </c>
      <c r="O125" s="90"/>
      <c r="P125" s="245">
        <f>O125*H125</f>
        <v>0</v>
      </c>
      <c r="Q125" s="245">
        <v>0</v>
      </c>
      <c r="R125" s="245">
        <f>Q125*H125</f>
        <v>0</v>
      </c>
      <c r="S125" s="245">
        <v>0.17000000000000001</v>
      </c>
      <c r="T125" s="246">
        <f>S125*H125</f>
        <v>30.668000000000003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7" t="s">
        <v>131</v>
      </c>
      <c r="AT125" s="247" t="s">
        <v>127</v>
      </c>
      <c r="AU125" s="247" t="s">
        <v>83</v>
      </c>
      <c r="AY125" s="16" t="s">
        <v>125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6" t="s">
        <v>81</v>
      </c>
      <c r="BK125" s="248">
        <f>ROUND(I125*H125,2)</f>
        <v>0</v>
      </c>
      <c r="BL125" s="16" t="s">
        <v>131</v>
      </c>
      <c r="BM125" s="247" t="s">
        <v>132</v>
      </c>
    </row>
    <row r="126" s="2" customFormat="1">
      <c r="A126" s="37"/>
      <c r="B126" s="38"/>
      <c r="C126" s="39"/>
      <c r="D126" s="249" t="s">
        <v>133</v>
      </c>
      <c r="E126" s="39"/>
      <c r="F126" s="250" t="s">
        <v>134</v>
      </c>
      <c r="G126" s="39"/>
      <c r="H126" s="39"/>
      <c r="I126" s="143"/>
      <c r="J126" s="39"/>
      <c r="K126" s="39"/>
      <c r="L126" s="43"/>
      <c r="M126" s="251"/>
      <c r="N126" s="252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133</v>
      </c>
      <c r="AU126" s="16" t="s">
        <v>83</v>
      </c>
    </row>
    <row r="127" s="13" customFormat="1">
      <c r="A127" s="13"/>
      <c r="B127" s="253"/>
      <c r="C127" s="254"/>
      <c r="D127" s="249" t="s">
        <v>135</v>
      </c>
      <c r="E127" s="255" t="s">
        <v>1</v>
      </c>
      <c r="F127" s="256" t="s">
        <v>136</v>
      </c>
      <c r="G127" s="254"/>
      <c r="H127" s="257">
        <v>180.40000000000001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3" t="s">
        <v>135</v>
      </c>
      <c r="AU127" s="263" t="s">
        <v>83</v>
      </c>
      <c r="AV127" s="13" t="s">
        <v>83</v>
      </c>
      <c r="AW127" s="13" t="s">
        <v>30</v>
      </c>
      <c r="AX127" s="13" t="s">
        <v>73</v>
      </c>
      <c r="AY127" s="263" t="s">
        <v>125</v>
      </c>
    </row>
    <row r="128" s="14" customFormat="1">
      <c r="A128" s="14"/>
      <c r="B128" s="264"/>
      <c r="C128" s="265"/>
      <c r="D128" s="249" t="s">
        <v>135</v>
      </c>
      <c r="E128" s="266" t="s">
        <v>1</v>
      </c>
      <c r="F128" s="267" t="s">
        <v>137</v>
      </c>
      <c r="G128" s="265"/>
      <c r="H128" s="268">
        <v>180.40000000000001</v>
      </c>
      <c r="I128" s="269"/>
      <c r="J128" s="265"/>
      <c r="K128" s="265"/>
      <c r="L128" s="270"/>
      <c r="M128" s="271"/>
      <c r="N128" s="272"/>
      <c r="O128" s="272"/>
      <c r="P128" s="272"/>
      <c r="Q128" s="272"/>
      <c r="R128" s="272"/>
      <c r="S128" s="272"/>
      <c r="T128" s="27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4" t="s">
        <v>135</v>
      </c>
      <c r="AU128" s="274" t="s">
        <v>83</v>
      </c>
      <c r="AV128" s="14" t="s">
        <v>131</v>
      </c>
      <c r="AW128" s="14" t="s">
        <v>4</v>
      </c>
      <c r="AX128" s="14" t="s">
        <v>81</v>
      </c>
      <c r="AY128" s="274" t="s">
        <v>125</v>
      </c>
    </row>
    <row r="129" s="2" customFormat="1" ht="21.75" customHeight="1">
      <c r="A129" s="37"/>
      <c r="B129" s="38"/>
      <c r="C129" s="235" t="s">
        <v>83</v>
      </c>
      <c r="D129" s="235" t="s">
        <v>127</v>
      </c>
      <c r="E129" s="236" t="s">
        <v>138</v>
      </c>
      <c r="F129" s="237" t="s">
        <v>139</v>
      </c>
      <c r="G129" s="238" t="s">
        <v>130</v>
      </c>
      <c r="H129" s="239">
        <v>69</v>
      </c>
      <c r="I129" s="240"/>
      <c r="J129" s="241">
        <f>ROUND(I129*H129,2)</f>
        <v>0</v>
      </c>
      <c r="K129" s="242"/>
      <c r="L129" s="43"/>
      <c r="M129" s="243" t="s">
        <v>1</v>
      </c>
      <c r="N129" s="244" t="s">
        <v>38</v>
      </c>
      <c r="O129" s="90"/>
      <c r="P129" s="245">
        <f>O129*H129</f>
        <v>0</v>
      </c>
      <c r="Q129" s="245">
        <v>0</v>
      </c>
      <c r="R129" s="245">
        <f>Q129*H129</f>
        <v>0</v>
      </c>
      <c r="S129" s="245">
        <v>0.28999999999999998</v>
      </c>
      <c r="T129" s="246">
        <f>S129*H129</f>
        <v>20.009999999999998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7" t="s">
        <v>131</v>
      </c>
      <c r="AT129" s="247" t="s">
        <v>127</v>
      </c>
      <c r="AU129" s="247" t="s">
        <v>83</v>
      </c>
      <c r="AY129" s="16" t="s">
        <v>125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6" t="s">
        <v>81</v>
      </c>
      <c r="BK129" s="248">
        <f>ROUND(I129*H129,2)</f>
        <v>0</v>
      </c>
      <c r="BL129" s="16" t="s">
        <v>131</v>
      </c>
      <c r="BM129" s="247" t="s">
        <v>140</v>
      </c>
    </row>
    <row r="130" s="2" customFormat="1">
      <c r="A130" s="37"/>
      <c r="B130" s="38"/>
      <c r="C130" s="39"/>
      <c r="D130" s="249" t="s">
        <v>133</v>
      </c>
      <c r="E130" s="39"/>
      <c r="F130" s="250" t="s">
        <v>141</v>
      </c>
      <c r="G130" s="39"/>
      <c r="H130" s="39"/>
      <c r="I130" s="143"/>
      <c r="J130" s="39"/>
      <c r="K130" s="39"/>
      <c r="L130" s="43"/>
      <c r="M130" s="251"/>
      <c r="N130" s="252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133</v>
      </c>
      <c r="AU130" s="16" t="s">
        <v>83</v>
      </c>
    </row>
    <row r="131" s="13" customFormat="1">
      <c r="A131" s="13"/>
      <c r="B131" s="253"/>
      <c r="C131" s="254"/>
      <c r="D131" s="249" t="s">
        <v>135</v>
      </c>
      <c r="E131" s="255" t="s">
        <v>1</v>
      </c>
      <c r="F131" s="256" t="s">
        <v>142</v>
      </c>
      <c r="G131" s="254"/>
      <c r="H131" s="257">
        <v>69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3" t="s">
        <v>135</v>
      </c>
      <c r="AU131" s="263" t="s">
        <v>83</v>
      </c>
      <c r="AV131" s="13" t="s">
        <v>83</v>
      </c>
      <c r="AW131" s="13" t="s">
        <v>30</v>
      </c>
      <c r="AX131" s="13" t="s">
        <v>73</v>
      </c>
      <c r="AY131" s="263" t="s">
        <v>125</v>
      </c>
    </row>
    <row r="132" s="2" customFormat="1" ht="21.75" customHeight="1">
      <c r="A132" s="37"/>
      <c r="B132" s="38"/>
      <c r="C132" s="235" t="s">
        <v>143</v>
      </c>
      <c r="D132" s="235" t="s">
        <v>127</v>
      </c>
      <c r="E132" s="236" t="s">
        <v>144</v>
      </c>
      <c r="F132" s="237" t="s">
        <v>145</v>
      </c>
      <c r="G132" s="238" t="s">
        <v>130</v>
      </c>
      <c r="H132" s="239">
        <v>253.30000000000001</v>
      </c>
      <c r="I132" s="240"/>
      <c r="J132" s="241">
        <f>ROUND(I132*H132,2)</f>
        <v>0</v>
      </c>
      <c r="K132" s="242"/>
      <c r="L132" s="43"/>
      <c r="M132" s="243" t="s">
        <v>1</v>
      </c>
      <c r="N132" s="244" t="s">
        <v>38</v>
      </c>
      <c r="O132" s="90"/>
      <c r="P132" s="245">
        <f>O132*H132</f>
        <v>0</v>
      </c>
      <c r="Q132" s="245">
        <v>0</v>
      </c>
      <c r="R132" s="245">
        <f>Q132*H132</f>
        <v>0</v>
      </c>
      <c r="S132" s="245">
        <v>0.098000000000000004</v>
      </c>
      <c r="T132" s="246">
        <f>S132*H132</f>
        <v>24.823400000000003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7" t="s">
        <v>131</v>
      </c>
      <c r="AT132" s="247" t="s">
        <v>127</v>
      </c>
      <c r="AU132" s="247" t="s">
        <v>83</v>
      </c>
      <c r="AY132" s="16" t="s">
        <v>125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6" t="s">
        <v>81</v>
      </c>
      <c r="BK132" s="248">
        <f>ROUND(I132*H132,2)</f>
        <v>0</v>
      </c>
      <c r="BL132" s="16" t="s">
        <v>131</v>
      </c>
      <c r="BM132" s="247" t="s">
        <v>146</v>
      </c>
    </row>
    <row r="133" s="2" customFormat="1">
      <c r="A133" s="37"/>
      <c r="B133" s="38"/>
      <c r="C133" s="39"/>
      <c r="D133" s="249" t="s">
        <v>133</v>
      </c>
      <c r="E133" s="39"/>
      <c r="F133" s="250" t="s">
        <v>147</v>
      </c>
      <c r="G133" s="39"/>
      <c r="H133" s="39"/>
      <c r="I133" s="143"/>
      <c r="J133" s="39"/>
      <c r="K133" s="39"/>
      <c r="L133" s="43"/>
      <c r="M133" s="251"/>
      <c r="N133" s="252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133</v>
      </c>
      <c r="AU133" s="16" t="s">
        <v>83</v>
      </c>
    </row>
    <row r="134" s="13" customFormat="1">
      <c r="A134" s="13"/>
      <c r="B134" s="253"/>
      <c r="C134" s="254"/>
      <c r="D134" s="249" t="s">
        <v>135</v>
      </c>
      <c r="E134" s="255" t="s">
        <v>1</v>
      </c>
      <c r="F134" s="256" t="s">
        <v>136</v>
      </c>
      <c r="G134" s="254"/>
      <c r="H134" s="257">
        <v>180.40000000000001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3" t="s">
        <v>135</v>
      </c>
      <c r="AU134" s="263" t="s">
        <v>83</v>
      </c>
      <c r="AV134" s="13" t="s">
        <v>83</v>
      </c>
      <c r="AW134" s="13" t="s">
        <v>30</v>
      </c>
      <c r="AX134" s="13" t="s">
        <v>73</v>
      </c>
      <c r="AY134" s="263" t="s">
        <v>125</v>
      </c>
    </row>
    <row r="135" s="13" customFormat="1">
      <c r="A135" s="13"/>
      <c r="B135" s="253"/>
      <c r="C135" s="254"/>
      <c r="D135" s="249" t="s">
        <v>135</v>
      </c>
      <c r="E135" s="255" t="s">
        <v>1</v>
      </c>
      <c r="F135" s="256" t="s">
        <v>148</v>
      </c>
      <c r="G135" s="254"/>
      <c r="H135" s="257">
        <v>3.8999999999999999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3" t="s">
        <v>135</v>
      </c>
      <c r="AU135" s="263" t="s">
        <v>83</v>
      </c>
      <c r="AV135" s="13" t="s">
        <v>83</v>
      </c>
      <c r="AW135" s="13" t="s">
        <v>30</v>
      </c>
      <c r="AX135" s="13" t="s">
        <v>73</v>
      </c>
      <c r="AY135" s="263" t="s">
        <v>125</v>
      </c>
    </row>
    <row r="136" s="13" customFormat="1">
      <c r="A136" s="13"/>
      <c r="B136" s="253"/>
      <c r="C136" s="254"/>
      <c r="D136" s="249" t="s">
        <v>135</v>
      </c>
      <c r="E136" s="255" t="s">
        <v>1</v>
      </c>
      <c r="F136" s="256" t="s">
        <v>142</v>
      </c>
      <c r="G136" s="254"/>
      <c r="H136" s="257">
        <v>69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135</v>
      </c>
      <c r="AU136" s="263" t="s">
        <v>83</v>
      </c>
      <c r="AV136" s="13" t="s">
        <v>83</v>
      </c>
      <c r="AW136" s="13" t="s">
        <v>30</v>
      </c>
      <c r="AX136" s="13" t="s">
        <v>73</v>
      </c>
      <c r="AY136" s="263" t="s">
        <v>125</v>
      </c>
    </row>
    <row r="137" s="2" customFormat="1" ht="21.75" customHeight="1">
      <c r="A137" s="37"/>
      <c r="B137" s="38"/>
      <c r="C137" s="235" t="s">
        <v>131</v>
      </c>
      <c r="D137" s="235" t="s">
        <v>127</v>
      </c>
      <c r="E137" s="236" t="s">
        <v>149</v>
      </c>
      <c r="F137" s="237" t="s">
        <v>150</v>
      </c>
      <c r="G137" s="238" t="s">
        <v>130</v>
      </c>
      <c r="H137" s="239">
        <v>69</v>
      </c>
      <c r="I137" s="240"/>
      <c r="J137" s="241">
        <f>ROUND(I137*H137,2)</f>
        <v>0</v>
      </c>
      <c r="K137" s="242"/>
      <c r="L137" s="43"/>
      <c r="M137" s="243" t="s">
        <v>1</v>
      </c>
      <c r="N137" s="244" t="s">
        <v>38</v>
      </c>
      <c r="O137" s="90"/>
      <c r="P137" s="245">
        <f>O137*H137</f>
        <v>0</v>
      </c>
      <c r="Q137" s="245">
        <v>0.00012999999999999999</v>
      </c>
      <c r="R137" s="245">
        <f>Q137*H137</f>
        <v>0.0089699999999999988</v>
      </c>
      <c r="S137" s="245">
        <v>0.25600000000000001</v>
      </c>
      <c r="T137" s="246">
        <f>S137*H137</f>
        <v>17.664000000000001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7" t="s">
        <v>131</v>
      </c>
      <c r="AT137" s="247" t="s">
        <v>127</v>
      </c>
      <c r="AU137" s="247" t="s">
        <v>83</v>
      </c>
      <c r="AY137" s="16" t="s">
        <v>125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6" t="s">
        <v>81</v>
      </c>
      <c r="BK137" s="248">
        <f>ROUND(I137*H137,2)</f>
        <v>0</v>
      </c>
      <c r="BL137" s="16" t="s">
        <v>131</v>
      </c>
      <c r="BM137" s="247" t="s">
        <v>151</v>
      </c>
    </row>
    <row r="138" s="2" customFormat="1">
      <c r="A138" s="37"/>
      <c r="B138" s="38"/>
      <c r="C138" s="39"/>
      <c r="D138" s="249" t="s">
        <v>133</v>
      </c>
      <c r="E138" s="39"/>
      <c r="F138" s="250" t="s">
        <v>152</v>
      </c>
      <c r="G138" s="39"/>
      <c r="H138" s="39"/>
      <c r="I138" s="143"/>
      <c r="J138" s="39"/>
      <c r="K138" s="39"/>
      <c r="L138" s="43"/>
      <c r="M138" s="251"/>
      <c r="N138" s="252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133</v>
      </c>
      <c r="AU138" s="16" t="s">
        <v>83</v>
      </c>
    </row>
    <row r="139" s="13" customFormat="1">
      <c r="A139" s="13"/>
      <c r="B139" s="253"/>
      <c r="C139" s="254"/>
      <c r="D139" s="249" t="s">
        <v>135</v>
      </c>
      <c r="E139" s="255" t="s">
        <v>1</v>
      </c>
      <c r="F139" s="256" t="s">
        <v>153</v>
      </c>
      <c r="G139" s="254"/>
      <c r="H139" s="257">
        <v>69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3" t="s">
        <v>135</v>
      </c>
      <c r="AU139" s="263" t="s">
        <v>83</v>
      </c>
      <c r="AV139" s="13" t="s">
        <v>83</v>
      </c>
      <c r="AW139" s="13" t="s">
        <v>30</v>
      </c>
      <c r="AX139" s="13" t="s">
        <v>73</v>
      </c>
      <c r="AY139" s="263" t="s">
        <v>125</v>
      </c>
    </row>
    <row r="140" s="2" customFormat="1" ht="16.5" customHeight="1">
      <c r="A140" s="37"/>
      <c r="B140" s="38"/>
      <c r="C140" s="235" t="s">
        <v>154</v>
      </c>
      <c r="D140" s="235" t="s">
        <v>127</v>
      </c>
      <c r="E140" s="236" t="s">
        <v>155</v>
      </c>
      <c r="F140" s="237" t="s">
        <v>156</v>
      </c>
      <c r="G140" s="238" t="s">
        <v>157</v>
      </c>
      <c r="H140" s="239">
        <v>60</v>
      </c>
      <c r="I140" s="240"/>
      <c r="J140" s="241">
        <f>ROUND(I140*H140,2)</f>
        <v>0</v>
      </c>
      <c r="K140" s="242"/>
      <c r="L140" s="43"/>
      <c r="M140" s="243" t="s">
        <v>1</v>
      </c>
      <c r="N140" s="244" t="s">
        <v>38</v>
      </c>
      <c r="O140" s="90"/>
      <c r="P140" s="245">
        <f>O140*H140</f>
        <v>0</v>
      </c>
      <c r="Q140" s="245">
        <v>0</v>
      </c>
      <c r="R140" s="245">
        <f>Q140*H140</f>
        <v>0</v>
      </c>
      <c r="S140" s="245">
        <v>0.20499999999999999</v>
      </c>
      <c r="T140" s="246">
        <f>S140*H140</f>
        <v>12.299999999999999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7" t="s">
        <v>131</v>
      </c>
      <c r="AT140" s="247" t="s">
        <v>127</v>
      </c>
      <c r="AU140" s="247" t="s">
        <v>83</v>
      </c>
      <c r="AY140" s="16" t="s">
        <v>125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6" t="s">
        <v>81</v>
      </c>
      <c r="BK140" s="248">
        <f>ROUND(I140*H140,2)</f>
        <v>0</v>
      </c>
      <c r="BL140" s="16" t="s">
        <v>131</v>
      </c>
      <c r="BM140" s="247" t="s">
        <v>158</v>
      </c>
    </row>
    <row r="141" s="2" customFormat="1">
      <c r="A141" s="37"/>
      <c r="B141" s="38"/>
      <c r="C141" s="39"/>
      <c r="D141" s="249" t="s">
        <v>133</v>
      </c>
      <c r="E141" s="39"/>
      <c r="F141" s="250" t="s">
        <v>159</v>
      </c>
      <c r="G141" s="39"/>
      <c r="H141" s="39"/>
      <c r="I141" s="143"/>
      <c r="J141" s="39"/>
      <c r="K141" s="39"/>
      <c r="L141" s="43"/>
      <c r="M141" s="251"/>
      <c r="N141" s="252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133</v>
      </c>
      <c r="AU141" s="16" t="s">
        <v>83</v>
      </c>
    </row>
    <row r="142" s="13" customFormat="1">
      <c r="A142" s="13"/>
      <c r="B142" s="253"/>
      <c r="C142" s="254"/>
      <c r="D142" s="249" t="s">
        <v>135</v>
      </c>
      <c r="E142" s="255" t="s">
        <v>1</v>
      </c>
      <c r="F142" s="256" t="s">
        <v>160</v>
      </c>
      <c r="G142" s="254"/>
      <c r="H142" s="257">
        <v>60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3" t="s">
        <v>135</v>
      </c>
      <c r="AU142" s="263" t="s">
        <v>83</v>
      </c>
      <c r="AV142" s="13" t="s">
        <v>83</v>
      </c>
      <c r="AW142" s="13" t="s">
        <v>30</v>
      </c>
      <c r="AX142" s="13" t="s">
        <v>73</v>
      </c>
      <c r="AY142" s="263" t="s">
        <v>125</v>
      </c>
    </row>
    <row r="143" s="2" customFormat="1" ht="16.5" customHeight="1">
      <c r="A143" s="37"/>
      <c r="B143" s="38"/>
      <c r="C143" s="235" t="s">
        <v>161</v>
      </c>
      <c r="D143" s="235" t="s">
        <v>127</v>
      </c>
      <c r="E143" s="236" t="s">
        <v>162</v>
      </c>
      <c r="F143" s="237" t="s">
        <v>163</v>
      </c>
      <c r="G143" s="238" t="s">
        <v>157</v>
      </c>
      <c r="H143" s="239">
        <v>45</v>
      </c>
      <c r="I143" s="240"/>
      <c r="J143" s="241">
        <f>ROUND(I143*H143,2)</f>
        <v>0</v>
      </c>
      <c r="K143" s="242"/>
      <c r="L143" s="43"/>
      <c r="M143" s="243" t="s">
        <v>1</v>
      </c>
      <c r="N143" s="244" t="s">
        <v>38</v>
      </c>
      <c r="O143" s="90"/>
      <c r="P143" s="245">
        <f>O143*H143</f>
        <v>0</v>
      </c>
      <c r="Q143" s="245">
        <v>0</v>
      </c>
      <c r="R143" s="245">
        <f>Q143*H143</f>
        <v>0</v>
      </c>
      <c r="S143" s="245">
        <v>0.040000000000000001</v>
      </c>
      <c r="T143" s="246">
        <f>S143*H143</f>
        <v>1.8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7" t="s">
        <v>131</v>
      </c>
      <c r="AT143" s="247" t="s">
        <v>127</v>
      </c>
      <c r="AU143" s="247" t="s">
        <v>83</v>
      </c>
      <c r="AY143" s="16" t="s">
        <v>125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6" t="s">
        <v>81</v>
      </c>
      <c r="BK143" s="248">
        <f>ROUND(I143*H143,2)</f>
        <v>0</v>
      </c>
      <c r="BL143" s="16" t="s">
        <v>131</v>
      </c>
      <c r="BM143" s="247" t="s">
        <v>164</v>
      </c>
    </row>
    <row r="144" s="2" customFormat="1">
      <c r="A144" s="37"/>
      <c r="B144" s="38"/>
      <c r="C144" s="39"/>
      <c r="D144" s="249" t="s">
        <v>133</v>
      </c>
      <c r="E144" s="39"/>
      <c r="F144" s="250" t="s">
        <v>165</v>
      </c>
      <c r="G144" s="39"/>
      <c r="H144" s="39"/>
      <c r="I144" s="143"/>
      <c r="J144" s="39"/>
      <c r="K144" s="39"/>
      <c r="L144" s="43"/>
      <c r="M144" s="251"/>
      <c r="N144" s="252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133</v>
      </c>
      <c r="AU144" s="16" t="s">
        <v>83</v>
      </c>
    </row>
    <row r="145" s="13" customFormat="1">
      <c r="A145" s="13"/>
      <c r="B145" s="253"/>
      <c r="C145" s="254"/>
      <c r="D145" s="249" t="s">
        <v>135</v>
      </c>
      <c r="E145" s="255" t="s">
        <v>1</v>
      </c>
      <c r="F145" s="256" t="s">
        <v>166</v>
      </c>
      <c r="G145" s="254"/>
      <c r="H145" s="257">
        <v>45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3" t="s">
        <v>135</v>
      </c>
      <c r="AU145" s="263" t="s">
        <v>83</v>
      </c>
      <c r="AV145" s="13" t="s">
        <v>83</v>
      </c>
      <c r="AW145" s="13" t="s">
        <v>30</v>
      </c>
      <c r="AX145" s="13" t="s">
        <v>73</v>
      </c>
      <c r="AY145" s="263" t="s">
        <v>125</v>
      </c>
    </row>
    <row r="146" s="14" customFormat="1">
      <c r="A146" s="14"/>
      <c r="B146" s="264"/>
      <c r="C146" s="265"/>
      <c r="D146" s="249" t="s">
        <v>135</v>
      </c>
      <c r="E146" s="266" t="s">
        <v>1</v>
      </c>
      <c r="F146" s="267" t="s">
        <v>137</v>
      </c>
      <c r="G146" s="265"/>
      <c r="H146" s="268">
        <v>45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4" t="s">
        <v>135</v>
      </c>
      <c r="AU146" s="274" t="s">
        <v>83</v>
      </c>
      <c r="AV146" s="14" t="s">
        <v>131</v>
      </c>
      <c r="AW146" s="14" t="s">
        <v>30</v>
      </c>
      <c r="AX146" s="14" t="s">
        <v>81</v>
      </c>
      <c r="AY146" s="274" t="s">
        <v>125</v>
      </c>
    </row>
    <row r="147" s="2" customFormat="1" ht="16.5" customHeight="1">
      <c r="A147" s="37"/>
      <c r="B147" s="38"/>
      <c r="C147" s="235" t="s">
        <v>167</v>
      </c>
      <c r="D147" s="235" t="s">
        <v>127</v>
      </c>
      <c r="E147" s="236" t="s">
        <v>168</v>
      </c>
      <c r="F147" s="237" t="s">
        <v>169</v>
      </c>
      <c r="G147" s="238" t="s">
        <v>157</v>
      </c>
      <c r="H147" s="239">
        <v>105</v>
      </c>
      <c r="I147" s="240"/>
      <c r="J147" s="241">
        <f>ROUND(I147*H147,2)</f>
        <v>0</v>
      </c>
      <c r="K147" s="242"/>
      <c r="L147" s="43"/>
      <c r="M147" s="243" t="s">
        <v>1</v>
      </c>
      <c r="N147" s="244" t="s">
        <v>38</v>
      </c>
      <c r="O147" s="90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7" t="s">
        <v>131</v>
      </c>
      <c r="AT147" s="247" t="s">
        <v>127</v>
      </c>
      <c r="AU147" s="247" t="s">
        <v>83</v>
      </c>
      <c r="AY147" s="16" t="s">
        <v>125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6" t="s">
        <v>81</v>
      </c>
      <c r="BK147" s="248">
        <f>ROUND(I147*H147,2)</f>
        <v>0</v>
      </c>
      <c r="BL147" s="16" t="s">
        <v>131</v>
      </c>
      <c r="BM147" s="247" t="s">
        <v>170</v>
      </c>
    </row>
    <row r="148" s="2" customFormat="1">
      <c r="A148" s="37"/>
      <c r="B148" s="38"/>
      <c r="C148" s="39"/>
      <c r="D148" s="249" t="s">
        <v>133</v>
      </c>
      <c r="E148" s="39"/>
      <c r="F148" s="250" t="s">
        <v>171</v>
      </c>
      <c r="G148" s="39"/>
      <c r="H148" s="39"/>
      <c r="I148" s="143"/>
      <c r="J148" s="39"/>
      <c r="K148" s="39"/>
      <c r="L148" s="43"/>
      <c r="M148" s="251"/>
      <c r="N148" s="252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133</v>
      </c>
      <c r="AU148" s="16" t="s">
        <v>83</v>
      </c>
    </row>
    <row r="149" s="13" customFormat="1">
      <c r="A149" s="13"/>
      <c r="B149" s="253"/>
      <c r="C149" s="254"/>
      <c r="D149" s="249" t="s">
        <v>135</v>
      </c>
      <c r="E149" s="255" t="s">
        <v>1</v>
      </c>
      <c r="F149" s="256" t="s">
        <v>166</v>
      </c>
      <c r="G149" s="254"/>
      <c r="H149" s="257">
        <v>45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135</v>
      </c>
      <c r="AU149" s="263" t="s">
        <v>83</v>
      </c>
      <c r="AV149" s="13" t="s">
        <v>83</v>
      </c>
      <c r="AW149" s="13" t="s">
        <v>30</v>
      </c>
      <c r="AX149" s="13" t="s">
        <v>73</v>
      </c>
      <c r="AY149" s="263" t="s">
        <v>125</v>
      </c>
    </row>
    <row r="150" s="13" customFormat="1">
      <c r="A150" s="13"/>
      <c r="B150" s="253"/>
      <c r="C150" s="254"/>
      <c r="D150" s="249" t="s">
        <v>135</v>
      </c>
      <c r="E150" s="255" t="s">
        <v>1</v>
      </c>
      <c r="F150" s="256" t="s">
        <v>160</v>
      </c>
      <c r="G150" s="254"/>
      <c r="H150" s="257">
        <v>60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135</v>
      </c>
      <c r="AU150" s="263" t="s">
        <v>83</v>
      </c>
      <c r="AV150" s="13" t="s">
        <v>83</v>
      </c>
      <c r="AW150" s="13" t="s">
        <v>30</v>
      </c>
      <c r="AX150" s="13" t="s">
        <v>73</v>
      </c>
      <c r="AY150" s="263" t="s">
        <v>125</v>
      </c>
    </row>
    <row r="151" s="14" customFormat="1">
      <c r="A151" s="14"/>
      <c r="B151" s="264"/>
      <c r="C151" s="265"/>
      <c r="D151" s="249" t="s">
        <v>135</v>
      </c>
      <c r="E151" s="266" t="s">
        <v>1</v>
      </c>
      <c r="F151" s="267" t="s">
        <v>137</v>
      </c>
      <c r="G151" s="265"/>
      <c r="H151" s="268">
        <v>105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4" t="s">
        <v>135</v>
      </c>
      <c r="AU151" s="274" t="s">
        <v>83</v>
      </c>
      <c r="AV151" s="14" t="s">
        <v>131</v>
      </c>
      <c r="AW151" s="14" t="s">
        <v>30</v>
      </c>
      <c r="AX151" s="14" t="s">
        <v>81</v>
      </c>
      <c r="AY151" s="274" t="s">
        <v>125</v>
      </c>
    </row>
    <row r="152" s="12" customFormat="1" ht="22.8" customHeight="1">
      <c r="A152" s="12"/>
      <c r="B152" s="219"/>
      <c r="C152" s="220"/>
      <c r="D152" s="221" t="s">
        <v>72</v>
      </c>
      <c r="E152" s="233" t="s">
        <v>154</v>
      </c>
      <c r="F152" s="233" t="s">
        <v>172</v>
      </c>
      <c r="G152" s="220"/>
      <c r="H152" s="220"/>
      <c r="I152" s="223"/>
      <c r="J152" s="234">
        <f>BK152</f>
        <v>0</v>
      </c>
      <c r="K152" s="220"/>
      <c r="L152" s="225"/>
      <c r="M152" s="226"/>
      <c r="N152" s="227"/>
      <c r="O152" s="227"/>
      <c r="P152" s="228">
        <f>SUM(P153:P184)</f>
        <v>0</v>
      </c>
      <c r="Q152" s="227"/>
      <c r="R152" s="228">
        <f>SUM(R153:R184)</f>
        <v>132.91715499999998</v>
      </c>
      <c r="S152" s="227"/>
      <c r="T152" s="229">
        <f>SUM(T153:T184)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0" t="s">
        <v>81</v>
      </c>
      <c r="AT152" s="231" t="s">
        <v>72</v>
      </c>
      <c r="AU152" s="231" t="s">
        <v>81</v>
      </c>
      <c r="AY152" s="230" t="s">
        <v>125</v>
      </c>
      <c r="BK152" s="232">
        <f>SUM(BK153:BK184)</f>
        <v>0</v>
      </c>
    </row>
    <row r="153" s="2" customFormat="1" ht="16.5" customHeight="1">
      <c r="A153" s="37"/>
      <c r="B153" s="38"/>
      <c r="C153" s="235" t="s">
        <v>173</v>
      </c>
      <c r="D153" s="235" t="s">
        <v>127</v>
      </c>
      <c r="E153" s="236" t="s">
        <v>174</v>
      </c>
      <c r="F153" s="237" t="s">
        <v>175</v>
      </c>
      <c r="G153" s="238" t="s">
        <v>130</v>
      </c>
      <c r="H153" s="239">
        <v>173.90000000000001</v>
      </c>
      <c r="I153" s="240"/>
      <c r="J153" s="241">
        <f>ROUND(I153*H153,2)</f>
        <v>0</v>
      </c>
      <c r="K153" s="242"/>
      <c r="L153" s="43"/>
      <c r="M153" s="243" t="s">
        <v>1</v>
      </c>
      <c r="N153" s="244" t="s">
        <v>38</v>
      </c>
      <c r="O153" s="90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7" t="s">
        <v>131</v>
      </c>
      <c r="AT153" s="247" t="s">
        <v>127</v>
      </c>
      <c r="AU153" s="247" t="s">
        <v>83</v>
      </c>
      <c r="AY153" s="16" t="s">
        <v>125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6" t="s">
        <v>81</v>
      </c>
      <c r="BK153" s="248">
        <f>ROUND(I153*H153,2)</f>
        <v>0</v>
      </c>
      <c r="BL153" s="16" t="s">
        <v>131</v>
      </c>
      <c r="BM153" s="247" t="s">
        <v>176</v>
      </c>
    </row>
    <row r="154" s="2" customFormat="1">
      <c r="A154" s="37"/>
      <c r="B154" s="38"/>
      <c r="C154" s="39"/>
      <c r="D154" s="249" t="s">
        <v>133</v>
      </c>
      <c r="E154" s="39"/>
      <c r="F154" s="250" t="s">
        <v>177</v>
      </c>
      <c r="G154" s="39"/>
      <c r="H154" s="39"/>
      <c r="I154" s="143"/>
      <c r="J154" s="39"/>
      <c r="K154" s="39"/>
      <c r="L154" s="43"/>
      <c r="M154" s="251"/>
      <c r="N154" s="252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133</v>
      </c>
      <c r="AU154" s="16" t="s">
        <v>83</v>
      </c>
    </row>
    <row r="155" s="13" customFormat="1">
      <c r="A155" s="13"/>
      <c r="B155" s="253"/>
      <c r="C155" s="254"/>
      <c r="D155" s="249" t="s">
        <v>135</v>
      </c>
      <c r="E155" s="255" t="s">
        <v>1</v>
      </c>
      <c r="F155" s="256" t="s">
        <v>178</v>
      </c>
      <c r="G155" s="254"/>
      <c r="H155" s="257">
        <v>104.90000000000001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3" t="s">
        <v>135</v>
      </c>
      <c r="AU155" s="263" t="s">
        <v>83</v>
      </c>
      <c r="AV155" s="13" t="s">
        <v>83</v>
      </c>
      <c r="AW155" s="13" t="s">
        <v>30</v>
      </c>
      <c r="AX155" s="13" t="s">
        <v>73</v>
      </c>
      <c r="AY155" s="263" t="s">
        <v>125</v>
      </c>
    </row>
    <row r="156" s="13" customFormat="1">
      <c r="A156" s="13"/>
      <c r="B156" s="253"/>
      <c r="C156" s="254"/>
      <c r="D156" s="249" t="s">
        <v>135</v>
      </c>
      <c r="E156" s="255" t="s">
        <v>1</v>
      </c>
      <c r="F156" s="256" t="s">
        <v>142</v>
      </c>
      <c r="G156" s="254"/>
      <c r="H156" s="257">
        <v>69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3" t="s">
        <v>135</v>
      </c>
      <c r="AU156" s="263" t="s">
        <v>83</v>
      </c>
      <c r="AV156" s="13" t="s">
        <v>83</v>
      </c>
      <c r="AW156" s="13" t="s">
        <v>30</v>
      </c>
      <c r="AX156" s="13" t="s">
        <v>73</v>
      </c>
      <c r="AY156" s="263" t="s">
        <v>125</v>
      </c>
    </row>
    <row r="157" s="2" customFormat="1" ht="21.75" customHeight="1">
      <c r="A157" s="37"/>
      <c r="B157" s="38"/>
      <c r="C157" s="235" t="s">
        <v>179</v>
      </c>
      <c r="D157" s="235" t="s">
        <v>127</v>
      </c>
      <c r="E157" s="236" t="s">
        <v>180</v>
      </c>
      <c r="F157" s="237" t="s">
        <v>181</v>
      </c>
      <c r="G157" s="238" t="s">
        <v>130</v>
      </c>
      <c r="H157" s="239">
        <v>67.799999999999997</v>
      </c>
      <c r="I157" s="240"/>
      <c r="J157" s="241">
        <f>ROUND(I157*H157,2)</f>
        <v>0</v>
      </c>
      <c r="K157" s="242"/>
      <c r="L157" s="43"/>
      <c r="M157" s="243" t="s">
        <v>1</v>
      </c>
      <c r="N157" s="244" t="s">
        <v>38</v>
      </c>
      <c r="O157" s="90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7" t="s">
        <v>131</v>
      </c>
      <c r="AT157" s="247" t="s">
        <v>127</v>
      </c>
      <c r="AU157" s="247" t="s">
        <v>83</v>
      </c>
      <c r="AY157" s="16" t="s">
        <v>125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6" t="s">
        <v>81</v>
      </c>
      <c r="BK157" s="248">
        <f>ROUND(I157*H157,2)</f>
        <v>0</v>
      </c>
      <c r="BL157" s="16" t="s">
        <v>131</v>
      </c>
      <c r="BM157" s="247" t="s">
        <v>182</v>
      </c>
    </row>
    <row r="158" s="2" customFormat="1">
      <c r="A158" s="37"/>
      <c r="B158" s="38"/>
      <c r="C158" s="39"/>
      <c r="D158" s="249" t="s">
        <v>133</v>
      </c>
      <c r="E158" s="39"/>
      <c r="F158" s="250" t="s">
        <v>183</v>
      </c>
      <c r="G158" s="39"/>
      <c r="H158" s="39"/>
      <c r="I158" s="143"/>
      <c r="J158" s="39"/>
      <c r="K158" s="39"/>
      <c r="L158" s="43"/>
      <c r="M158" s="251"/>
      <c r="N158" s="252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133</v>
      </c>
      <c r="AU158" s="16" t="s">
        <v>83</v>
      </c>
    </row>
    <row r="159" s="13" customFormat="1">
      <c r="A159" s="13"/>
      <c r="B159" s="253"/>
      <c r="C159" s="254"/>
      <c r="D159" s="249" t="s">
        <v>135</v>
      </c>
      <c r="E159" s="255" t="s">
        <v>1</v>
      </c>
      <c r="F159" s="256" t="s">
        <v>184</v>
      </c>
      <c r="G159" s="254"/>
      <c r="H159" s="257">
        <v>67.799999999999997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3" t="s">
        <v>135</v>
      </c>
      <c r="AU159" s="263" t="s">
        <v>83</v>
      </c>
      <c r="AV159" s="13" t="s">
        <v>83</v>
      </c>
      <c r="AW159" s="13" t="s">
        <v>30</v>
      </c>
      <c r="AX159" s="13" t="s">
        <v>73</v>
      </c>
      <c r="AY159" s="263" t="s">
        <v>125</v>
      </c>
    </row>
    <row r="160" s="14" customFormat="1">
      <c r="A160" s="14"/>
      <c r="B160" s="264"/>
      <c r="C160" s="265"/>
      <c r="D160" s="249" t="s">
        <v>135</v>
      </c>
      <c r="E160" s="266" t="s">
        <v>1</v>
      </c>
      <c r="F160" s="267" t="s">
        <v>137</v>
      </c>
      <c r="G160" s="265"/>
      <c r="H160" s="268">
        <v>67.799999999999997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4" t="s">
        <v>135</v>
      </c>
      <c r="AU160" s="274" t="s">
        <v>83</v>
      </c>
      <c r="AV160" s="14" t="s">
        <v>131</v>
      </c>
      <c r="AW160" s="14" t="s">
        <v>4</v>
      </c>
      <c r="AX160" s="14" t="s">
        <v>81</v>
      </c>
      <c r="AY160" s="274" t="s">
        <v>125</v>
      </c>
    </row>
    <row r="161" s="2" customFormat="1" ht="21.75" customHeight="1">
      <c r="A161" s="37"/>
      <c r="B161" s="38"/>
      <c r="C161" s="235" t="s">
        <v>185</v>
      </c>
      <c r="D161" s="235" t="s">
        <v>127</v>
      </c>
      <c r="E161" s="236" t="s">
        <v>186</v>
      </c>
      <c r="F161" s="237" t="s">
        <v>187</v>
      </c>
      <c r="G161" s="238" t="s">
        <v>130</v>
      </c>
      <c r="H161" s="239">
        <v>392.80000000000001</v>
      </c>
      <c r="I161" s="240"/>
      <c r="J161" s="241">
        <f>ROUND(I161*H161,2)</f>
        <v>0</v>
      </c>
      <c r="K161" s="242"/>
      <c r="L161" s="43"/>
      <c r="M161" s="243" t="s">
        <v>1</v>
      </c>
      <c r="N161" s="244" t="s">
        <v>38</v>
      </c>
      <c r="O161" s="90"/>
      <c r="P161" s="245">
        <f>O161*H161</f>
        <v>0</v>
      </c>
      <c r="Q161" s="245">
        <v>0.084250000000000005</v>
      </c>
      <c r="R161" s="245">
        <f>Q161*H161</f>
        <v>33.093400000000003</v>
      </c>
      <c r="S161" s="245">
        <v>0</v>
      </c>
      <c r="T161" s="24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7" t="s">
        <v>131</v>
      </c>
      <c r="AT161" s="247" t="s">
        <v>127</v>
      </c>
      <c r="AU161" s="247" t="s">
        <v>83</v>
      </c>
      <c r="AY161" s="16" t="s">
        <v>125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6" t="s">
        <v>81</v>
      </c>
      <c r="BK161" s="248">
        <f>ROUND(I161*H161,2)</f>
        <v>0</v>
      </c>
      <c r="BL161" s="16" t="s">
        <v>131</v>
      </c>
      <c r="BM161" s="247" t="s">
        <v>188</v>
      </c>
    </row>
    <row r="162" s="2" customFormat="1">
      <c r="A162" s="37"/>
      <c r="B162" s="38"/>
      <c r="C162" s="39"/>
      <c r="D162" s="249" t="s">
        <v>133</v>
      </c>
      <c r="E162" s="39"/>
      <c r="F162" s="250" t="s">
        <v>189</v>
      </c>
      <c r="G162" s="39"/>
      <c r="H162" s="39"/>
      <c r="I162" s="143"/>
      <c r="J162" s="39"/>
      <c r="K162" s="39"/>
      <c r="L162" s="43"/>
      <c r="M162" s="251"/>
      <c r="N162" s="252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133</v>
      </c>
      <c r="AU162" s="16" t="s">
        <v>83</v>
      </c>
    </row>
    <row r="163" s="13" customFormat="1">
      <c r="A163" s="13"/>
      <c r="B163" s="253"/>
      <c r="C163" s="254"/>
      <c r="D163" s="249" t="s">
        <v>135</v>
      </c>
      <c r="E163" s="255" t="s">
        <v>1</v>
      </c>
      <c r="F163" s="256" t="s">
        <v>190</v>
      </c>
      <c r="G163" s="254"/>
      <c r="H163" s="257">
        <v>284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3" t="s">
        <v>135</v>
      </c>
      <c r="AU163" s="263" t="s">
        <v>83</v>
      </c>
      <c r="AV163" s="13" t="s">
        <v>83</v>
      </c>
      <c r="AW163" s="13" t="s">
        <v>30</v>
      </c>
      <c r="AX163" s="13" t="s">
        <v>73</v>
      </c>
      <c r="AY163" s="263" t="s">
        <v>125</v>
      </c>
    </row>
    <row r="164" s="13" customFormat="1">
      <c r="A164" s="13"/>
      <c r="B164" s="253"/>
      <c r="C164" s="254"/>
      <c r="D164" s="249" t="s">
        <v>135</v>
      </c>
      <c r="E164" s="255" t="s">
        <v>1</v>
      </c>
      <c r="F164" s="256" t="s">
        <v>178</v>
      </c>
      <c r="G164" s="254"/>
      <c r="H164" s="257">
        <v>104.90000000000001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3" t="s">
        <v>135</v>
      </c>
      <c r="AU164" s="263" t="s">
        <v>83</v>
      </c>
      <c r="AV164" s="13" t="s">
        <v>83</v>
      </c>
      <c r="AW164" s="13" t="s">
        <v>30</v>
      </c>
      <c r="AX164" s="13" t="s">
        <v>73</v>
      </c>
      <c r="AY164" s="263" t="s">
        <v>125</v>
      </c>
    </row>
    <row r="165" s="13" customFormat="1">
      <c r="A165" s="13"/>
      <c r="B165" s="253"/>
      <c r="C165" s="254"/>
      <c r="D165" s="249" t="s">
        <v>135</v>
      </c>
      <c r="E165" s="255" t="s">
        <v>1</v>
      </c>
      <c r="F165" s="256" t="s">
        <v>148</v>
      </c>
      <c r="G165" s="254"/>
      <c r="H165" s="257">
        <v>3.8999999999999999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3" t="s">
        <v>135</v>
      </c>
      <c r="AU165" s="263" t="s">
        <v>83</v>
      </c>
      <c r="AV165" s="13" t="s">
        <v>83</v>
      </c>
      <c r="AW165" s="13" t="s">
        <v>30</v>
      </c>
      <c r="AX165" s="13" t="s">
        <v>73</v>
      </c>
      <c r="AY165" s="263" t="s">
        <v>125</v>
      </c>
    </row>
    <row r="166" s="2" customFormat="1" ht="16.5" customHeight="1">
      <c r="A166" s="37"/>
      <c r="B166" s="38"/>
      <c r="C166" s="275" t="s">
        <v>191</v>
      </c>
      <c r="D166" s="275" t="s">
        <v>192</v>
      </c>
      <c r="E166" s="276" t="s">
        <v>193</v>
      </c>
      <c r="F166" s="277" t="s">
        <v>194</v>
      </c>
      <c r="G166" s="278" t="s">
        <v>130</v>
      </c>
      <c r="H166" s="279">
        <v>398.89499999999998</v>
      </c>
      <c r="I166" s="280"/>
      <c r="J166" s="281">
        <f>ROUND(I166*H166,2)</f>
        <v>0</v>
      </c>
      <c r="K166" s="282"/>
      <c r="L166" s="283"/>
      <c r="M166" s="284" t="s">
        <v>1</v>
      </c>
      <c r="N166" s="285" t="s">
        <v>38</v>
      </c>
      <c r="O166" s="90"/>
      <c r="P166" s="245">
        <f>O166*H166</f>
        <v>0</v>
      </c>
      <c r="Q166" s="245">
        <v>0.19700000000000001</v>
      </c>
      <c r="R166" s="245">
        <f>Q166*H166</f>
        <v>78.582314999999994</v>
      </c>
      <c r="S166" s="245">
        <v>0</v>
      </c>
      <c r="T166" s="24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7" t="s">
        <v>195</v>
      </c>
      <c r="AT166" s="247" t="s">
        <v>192</v>
      </c>
      <c r="AU166" s="247" t="s">
        <v>83</v>
      </c>
      <c r="AY166" s="16" t="s">
        <v>125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6" t="s">
        <v>81</v>
      </c>
      <c r="BK166" s="248">
        <f>ROUND(I166*H166,2)</f>
        <v>0</v>
      </c>
      <c r="BL166" s="16" t="s">
        <v>131</v>
      </c>
      <c r="BM166" s="247" t="s">
        <v>196</v>
      </c>
    </row>
    <row r="167" s="2" customFormat="1">
      <c r="A167" s="37"/>
      <c r="B167" s="38"/>
      <c r="C167" s="39"/>
      <c r="D167" s="249" t="s">
        <v>133</v>
      </c>
      <c r="E167" s="39"/>
      <c r="F167" s="250" t="s">
        <v>197</v>
      </c>
      <c r="G167" s="39"/>
      <c r="H167" s="39"/>
      <c r="I167" s="143"/>
      <c r="J167" s="39"/>
      <c r="K167" s="39"/>
      <c r="L167" s="43"/>
      <c r="M167" s="251"/>
      <c r="N167" s="252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133</v>
      </c>
      <c r="AU167" s="16" t="s">
        <v>83</v>
      </c>
    </row>
    <row r="168" s="13" customFormat="1">
      <c r="A168" s="13"/>
      <c r="B168" s="253"/>
      <c r="C168" s="254"/>
      <c r="D168" s="249" t="s">
        <v>135</v>
      </c>
      <c r="E168" s="255" t="s">
        <v>1</v>
      </c>
      <c r="F168" s="256" t="s">
        <v>198</v>
      </c>
      <c r="G168" s="254"/>
      <c r="H168" s="257">
        <v>298.19999999999999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3" t="s">
        <v>135</v>
      </c>
      <c r="AU168" s="263" t="s">
        <v>83</v>
      </c>
      <c r="AV168" s="13" t="s">
        <v>83</v>
      </c>
      <c r="AW168" s="13" t="s">
        <v>30</v>
      </c>
      <c r="AX168" s="13" t="s">
        <v>73</v>
      </c>
      <c r="AY168" s="263" t="s">
        <v>125</v>
      </c>
    </row>
    <row r="169" s="13" customFormat="1">
      <c r="A169" s="13"/>
      <c r="B169" s="253"/>
      <c r="C169" s="254"/>
      <c r="D169" s="249" t="s">
        <v>135</v>
      </c>
      <c r="E169" s="255" t="s">
        <v>1</v>
      </c>
      <c r="F169" s="256" t="s">
        <v>199</v>
      </c>
      <c r="G169" s="254"/>
      <c r="H169" s="257">
        <v>110.145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3" t="s">
        <v>135</v>
      </c>
      <c r="AU169" s="263" t="s">
        <v>83</v>
      </c>
      <c r="AV169" s="13" t="s">
        <v>83</v>
      </c>
      <c r="AW169" s="13" t="s">
        <v>30</v>
      </c>
      <c r="AX169" s="13" t="s">
        <v>73</v>
      </c>
      <c r="AY169" s="263" t="s">
        <v>125</v>
      </c>
    </row>
    <row r="170" s="13" customFormat="1">
      <c r="A170" s="13"/>
      <c r="B170" s="253"/>
      <c r="C170" s="254"/>
      <c r="D170" s="249" t="s">
        <v>135</v>
      </c>
      <c r="E170" s="255" t="s">
        <v>1</v>
      </c>
      <c r="F170" s="256" t="s">
        <v>200</v>
      </c>
      <c r="G170" s="254"/>
      <c r="H170" s="257">
        <v>-9.4499999999999993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3" t="s">
        <v>135</v>
      </c>
      <c r="AU170" s="263" t="s">
        <v>83</v>
      </c>
      <c r="AV170" s="13" t="s">
        <v>83</v>
      </c>
      <c r="AW170" s="13" t="s">
        <v>30</v>
      </c>
      <c r="AX170" s="13" t="s">
        <v>73</v>
      </c>
      <c r="AY170" s="263" t="s">
        <v>125</v>
      </c>
    </row>
    <row r="171" s="2" customFormat="1" ht="21.75" customHeight="1">
      <c r="A171" s="37"/>
      <c r="B171" s="38"/>
      <c r="C171" s="275" t="s">
        <v>201</v>
      </c>
      <c r="D171" s="275" t="s">
        <v>192</v>
      </c>
      <c r="E171" s="276" t="s">
        <v>202</v>
      </c>
      <c r="F171" s="277" t="s">
        <v>203</v>
      </c>
      <c r="G171" s="278" t="s">
        <v>130</v>
      </c>
      <c r="H171" s="279">
        <v>13.545</v>
      </c>
      <c r="I171" s="280"/>
      <c r="J171" s="281">
        <f>ROUND(I171*H171,2)</f>
        <v>0</v>
      </c>
      <c r="K171" s="282"/>
      <c r="L171" s="283"/>
      <c r="M171" s="284" t="s">
        <v>1</v>
      </c>
      <c r="N171" s="285" t="s">
        <v>38</v>
      </c>
      <c r="O171" s="90"/>
      <c r="P171" s="245">
        <f>O171*H171</f>
        <v>0</v>
      </c>
      <c r="Q171" s="245">
        <v>0.14599999999999999</v>
      </c>
      <c r="R171" s="245">
        <f>Q171*H171</f>
        <v>1.9775699999999998</v>
      </c>
      <c r="S171" s="245">
        <v>0</v>
      </c>
      <c r="T171" s="24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7" t="s">
        <v>195</v>
      </c>
      <c r="AT171" s="247" t="s">
        <v>192</v>
      </c>
      <c r="AU171" s="247" t="s">
        <v>83</v>
      </c>
      <c r="AY171" s="16" t="s">
        <v>125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6" t="s">
        <v>81</v>
      </c>
      <c r="BK171" s="248">
        <f>ROUND(I171*H171,2)</f>
        <v>0</v>
      </c>
      <c r="BL171" s="16" t="s">
        <v>131</v>
      </c>
      <c r="BM171" s="247" t="s">
        <v>204</v>
      </c>
    </row>
    <row r="172" s="2" customFormat="1">
      <c r="A172" s="37"/>
      <c r="B172" s="38"/>
      <c r="C172" s="39"/>
      <c r="D172" s="249" t="s">
        <v>133</v>
      </c>
      <c r="E172" s="39"/>
      <c r="F172" s="250" t="s">
        <v>203</v>
      </c>
      <c r="G172" s="39"/>
      <c r="H172" s="39"/>
      <c r="I172" s="143"/>
      <c r="J172" s="39"/>
      <c r="K172" s="39"/>
      <c r="L172" s="43"/>
      <c r="M172" s="251"/>
      <c r="N172" s="252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133</v>
      </c>
      <c r="AU172" s="16" t="s">
        <v>83</v>
      </c>
    </row>
    <row r="173" s="13" customFormat="1">
      <c r="A173" s="13"/>
      <c r="B173" s="253"/>
      <c r="C173" s="254"/>
      <c r="D173" s="249" t="s">
        <v>135</v>
      </c>
      <c r="E173" s="255" t="s">
        <v>1</v>
      </c>
      <c r="F173" s="256" t="s">
        <v>205</v>
      </c>
      <c r="G173" s="254"/>
      <c r="H173" s="257">
        <v>9.4499999999999993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3" t="s">
        <v>135</v>
      </c>
      <c r="AU173" s="263" t="s">
        <v>83</v>
      </c>
      <c r="AV173" s="13" t="s">
        <v>83</v>
      </c>
      <c r="AW173" s="13" t="s">
        <v>30</v>
      </c>
      <c r="AX173" s="13" t="s">
        <v>73</v>
      </c>
      <c r="AY173" s="263" t="s">
        <v>125</v>
      </c>
    </row>
    <row r="174" s="13" customFormat="1">
      <c r="A174" s="13"/>
      <c r="B174" s="253"/>
      <c r="C174" s="254"/>
      <c r="D174" s="249" t="s">
        <v>135</v>
      </c>
      <c r="E174" s="255" t="s">
        <v>1</v>
      </c>
      <c r="F174" s="256" t="s">
        <v>206</v>
      </c>
      <c r="G174" s="254"/>
      <c r="H174" s="257">
        <v>4.0949999999999998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3" t="s">
        <v>135</v>
      </c>
      <c r="AU174" s="263" t="s">
        <v>83</v>
      </c>
      <c r="AV174" s="13" t="s">
        <v>83</v>
      </c>
      <c r="AW174" s="13" t="s">
        <v>30</v>
      </c>
      <c r="AX174" s="13" t="s">
        <v>73</v>
      </c>
      <c r="AY174" s="263" t="s">
        <v>125</v>
      </c>
    </row>
    <row r="175" s="2" customFormat="1" ht="21.75" customHeight="1">
      <c r="A175" s="37"/>
      <c r="B175" s="38"/>
      <c r="C175" s="235" t="s">
        <v>207</v>
      </c>
      <c r="D175" s="235" t="s">
        <v>127</v>
      </c>
      <c r="E175" s="236" t="s">
        <v>208</v>
      </c>
      <c r="F175" s="237" t="s">
        <v>209</v>
      </c>
      <c r="G175" s="238" t="s">
        <v>130</v>
      </c>
      <c r="H175" s="239">
        <v>67.799999999999997</v>
      </c>
      <c r="I175" s="240"/>
      <c r="J175" s="241">
        <f>ROUND(I175*H175,2)</f>
        <v>0</v>
      </c>
      <c r="K175" s="242"/>
      <c r="L175" s="43"/>
      <c r="M175" s="243" t="s">
        <v>1</v>
      </c>
      <c r="N175" s="244" t="s">
        <v>38</v>
      </c>
      <c r="O175" s="90"/>
      <c r="P175" s="245">
        <f>O175*H175</f>
        <v>0</v>
      </c>
      <c r="Q175" s="245">
        <v>0.085650000000000004</v>
      </c>
      <c r="R175" s="245">
        <f>Q175*H175</f>
        <v>5.8070700000000004</v>
      </c>
      <c r="S175" s="245">
        <v>0</v>
      </c>
      <c r="T175" s="24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7" t="s">
        <v>131</v>
      </c>
      <c r="AT175" s="247" t="s">
        <v>127</v>
      </c>
      <c r="AU175" s="247" t="s">
        <v>83</v>
      </c>
      <c r="AY175" s="16" t="s">
        <v>125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6" t="s">
        <v>81</v>
      </c>
      <c r="BK175" s="248">
        <f>ROUND(I175*H175,2)</f>
        <v>0</v>
      </c>
      <c r="BL175" s="16" t="s">
        <v>131</v>
      </c>
      <c r="BM175" s="247" t="s">
        <v>210</v>
      </c>
    </row>
    <row r="176" s="2" customFormat="1">
      <c r="A176" s="37"/>
      <c r="B176" s="38"/>
      <c r="C176" s="39"/>
      <c r="D176" s="249" t="s">
        <v>133</v>
      </c>
      <c r="E176" s="39"/>
      <c r="F176" s="250" t="s">
        <v>211</v>
      </c>
      <c r="G176" s="39"/>
      <c r="H176" s="39"/>
      <c r="I176" s="143"/>
      <c r="J176" s="39"/>
      <c r="K176" s="39"/>
      <c r="L176" s="43"/>
      <c r="M176" s="251"/>
      <c r="N176" s="252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133</v>
      </c>
      <c r="AU176" s="16" t="s">
        <v>83</v>
      </c>
    </row>
    <row r="177" s="13" customFormat="1">
      <c r="A177" s="13"/>
      <c r="B177" s="253"/>
      <c r="C177" s="254"/>
      <c r="D177" s="249" t="s">
        <v>135</v>
      </c>
      <c r="E177" s="255" t="s">
        <v>1</v>
      </c>
      <c r="F177" s="256" t="s">
        <v>184</v>
      </c>
      <c r="G177" s="254"/>
      <c r="H177" s="257">
        <v>67.799999999999997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3" t="s">
        <v>135</v>
      </c>
      <c r="AU177" s="263" t="s">
        <v>83</v>
      </c>
      <c r="AV177" s="13" t="s">
        <v>83</v>
      </c>
      <c r="AW177" s="13" t="s">
        <v>30</v>
      </c>
      <c r="AX177" s="13" t="s">
        <v>73</v>
      </c>
      <c r="AY177" s="263" t="s">
        <v>125</v>
      </c>
    </row>
    <row r="178" s="2" customFormat="1" ht="16.5" customHeight="1">
      <c r="A178" s="37"/>
      <c r="B178" s="38"/>
      <c r="C178" s="275" t="s">
        <v>212</v>
      </c>
      <c r="D178" s="275" t="s">
        <v>192</v>
      </c>
      <c r="E178" s="276" t="s">
        <v>213</v>
      </c>
      <c r="F178" s="277" t="s">
        <v>214</v>
      </c>
      <c r="G178" s="278" t="s">
        <v>130</v>
      </c>
      <c r="H178" s="279">
        <v>60.060000000000002</v>
      </c>
      <c r="I178" s="280"/>
      <c r="J178" s="281">
        <f>ROUND(I178*H178,2)</f>
        <v>0</v>
      </c>
      <c r="K178" s="282"/>
      <c r="L178" s="283"/>
      <c r="M178" s="284" t="s">
        <v>1</v>
      </c>
      <c r="N178" s="285" t="s">
        <v>38</v>
      </c>
      <c r="O178" s="90"/>
      <c r="P178" s="245">
        <f>O178*H178</f>
        <v>0</v>
      </c>
      <c r="Q178" s="245">
        <v>0.19700000000000001</v>
      </c>
      <c r="R178" s="245">
        <f>Q178*H178</f>
        <v>11.83182</v>
      </c>
      <c r="S178" s="245">
        <v>0</v>
      </c>
      <c r="T178" s="24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7" t="s">
        <v>195</v>
      </c>
      <c r="AT178" s="247" t="s">
        <v>192</v>
      </c>
      <c r="AU178" s="247" t="s">
        <v>83</v>
      </c>
      <c r="AY178" s="16" t="s">
        <v>125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6" t="s">
        <v>81</v>
      </c>
      <c r="BK178" s="248">
        <f>ROUND(I178*H178,2)</f>
        <v>0</v>
      </c>
      <c r="BL178" s="16" t="s">
        <v>131</v>
      </c>
      <c r="BM178" s="247" t="s">
        <v>215</v>
      </c>
    </row>
    <row r="179" s="2" customFormat="1">
      <c r="A179" s="37"/>
      <c r="B179" s="38"/>
      <c r="C179" s="39"/>
      <c r="D179" s="249" t="s">
        <v>133</v>
      </c>
      <c r="E179" s="39"/>
      <c r="F179" s="250" t="s">
        <v>216</v>
      </c>
      <c r="G179" s="39"/>
      <c r="H179" s="39"/>
      <c r="I179" s="143"/>
      <c r="J179" s="39"/>
      <c r="K179" s="39"/>
      <c r="L179" s="43"/>
      <c r="M179" s="251"/>
      <c r="N179" s="252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133</v>
      </c>
      <c r="AU179" s="16" t="s">
        <v>83</v>
      </c>
    </row>
    <row r="180" s="13" customFormat="1">
      <c r="A180" s="13"/>
      <c r="B180" s="253"/>
      <c r="C180" s="254"/>
      <c r="D180" s="249" t="s">
        <v>135</v>
      </c>
      <c r="E180" s="255" t="s">
        <v>1</v>
      </c>
      <c r="F180" s="256" t="s">
        <v>217</v>
      </c>
      <c r="G180" s="254"/>
      <c r="H180" s="257">
        <v>71.189999999999998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3" t="s">
        <v>135</v>
      </c>
      <c r="AU180" s="263" t="s">
        <v>83</v>
      </c>
      <c r="AV180" s="13" t="s">
        <v>83</v>
      </c>
      <c r="AW180" s="13" t="s">
        <v>30</v>
      </c>
      <c r="AX180" s="13" t="s">
        <v>73</v>
      </c>
      <c r="AY180" s="263" t="s">
        <v>125</v>
      </c>
    </row>
    <row r="181" s="13" customFormat="1">
      <c r="A181" s="13"/>
      <c r="B181" s="253"/>
      <c r="C181" s="254"/>
      <c r="D181" s="249" t="s">
        <v>135</v>
      </c>
      <c r="E181" s="255" t="s">
        <v>1</v>
      </c>
      <c r="F181" s="256" t="s">
        <v>218</v>
      </c>
      <c r="G181" s="254"/>
      <c r="H181" s="257">
        <v>-11.130000000000001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3" t="s">
        <v>135</v>
      </c>
      <c r="AU181" s="263" t="s">
        <v>83</v>
      </c>
      <c r="AV181" s="13" t="s">
        <v>83</v>
      </c>
      <c r="AW181" s="13" t="s">
        <v>30</v>
      </c>
      <c r="AX181" s="13" t="s">
        <v>73</v>
      </c>
      <c r="AY181" s="263" t="s">
        <v>125</v>
      </c>
    </row>
    <row r="182" s="2" customFormat="1" ht="21.75" customHeight="1">
      <c r="A182" s="37"/>
      <c r="B182" s="38"/>
      <c r="C182" s="275" t="s">
        <v>219</v>
      </c>
      <c r="D182" s="275" t="s">
        <v>192</v>
      </c>
      <c r="E182" s="276" t="s">
        <v>220</v>
      </c>
      <c r="F182" s="277" t="s">
        <v>221</v>
      </c>
      <c r="G182" s="278" t="s">
        <v>130</v>
      </c>
      <c r="H182" s="279">
        <v>11.130000000000001</v>
      </c>
      <c r="I182" s="280"/>
      <c r="J182" s="281">
        <f>ROUND(I182*H182,2)</f>
        <v>0</v>
      </c>
      <c r="K182" s="282"/>
      <c r="L182" s="283"/>
      <c r="M182" s="284" t="s">
        <v>1</v>
      </c>
      <c r="N182" s="285" t="s">
        <v>38</v>
      </c>
      <c r="O182" s="90"/>
      <c r="P182" s="245">
        <f>O182*H182</f>
        <v>0</v>
      </c>
      <c r="Q182" s="245">
        <v>0.14599999999999999</v>
      </c>
      <c r="R182" s="245">
        <f>Q182*H182</f>
        <v>1.6249800000000001</v>
      </c>
      <c r="S182" s="245">
        <v>0</v>
      </c>
      <c r="T182" s="24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7" t="s">
        <v>195</v>
      </c>
      <c r="AT182" s="247" t="s">
        <v>192</v>
      </c>
      <c r="AU182" s="247" t="s">
        <v>83</v>
      </c>
      <c r="AY182" s="16" t="s">
        <v>125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6" t="s">
        <v>81</v>
      </c>
      <c r="BK182" s="248">
        <f>ROUND(I182*H182,2)</f>
        <v>0</v>
      </c>
      <c r="BL182" s="16" t="s">
        <v>131</v>
      </c>
      <c r="BM182" s="247" t="s">
        <v>222</v>
      </c>
    </row>
    <row r="183" s="2" customFormat="1">
      <c r="A183" s="37"/>
      <c r="B183" s="38"/>
      <c r="C183" s="39"/>
      <c r="D183" s="249" t="s">
        <v>133</v>
      </c>
      <c r="E183" s="39"/>
      <c r="F183" s="250" t="s">
        <v>203</v>
      </c>
      <c r="G183" s="39"/>
      <c r="H183" s="39"/>
      <c r="I183" s="143"/>
      <c r="J183" s="39"/>
      <c r="K183" s="39"/>
      <c r="L183" s="43"/>
      <c r="M183" s="251"/>
      <c r="N183" s="252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133</v>
      </c>
      <c r="AU183" s="16" t="s">
        <v>83</v>
      </c>
    </row>
    <row r="184" s="13" customFormat="1">
      <c r="A184" s="13"/>
      <c r="B184" s="253"/>
      <c r="C184" s="254"/>
      <c r="D184" s="249" t="s">
        <v>135</v>
      </c>
      <c r="E184" s="255" t="s">
        <v>1</v>
      </c>
      <c r="F184" s="256" t="s">
        <v>223</v>
      </c>
      <c r="G184" s="254"/>
      <c r="H184" s="257">
        <v>11.130000000000001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3" t="s">
        <v>135</v>
      </c>
      <c r="AU184" s="263" t="s">
        <v>83</v>
      </c>
      <c r="AV184" s="13" t="s">
        <v>83</v>
      </c>
      <c r="AW184" s="13" t="s">
        <v>30</v>
      </c>
      <c r="AX184" s="13" t="s">
        <v>73</v>
      </c>
      <c r="AY184" s="263" t="s">
        <v>125</v>
      </c>
    </row>
    <row r="185" s="12" customFormat="1" ht="22.8" customHeight="1">
      <c r="A185" s="12"/>
      <c r="B185" s="219"/>
      <c r="C185" s="220"/>
      <c r="D185" s="221" t="s">
        <v>72</v>
      </c>
      <c r="E185" s="233" t="s">
        <v>167</v>
      </c>
      <c r="F185" s="233" t="s">
        <v>224</v>
      </c>
      <c r="G185" s="220"/>
      <c r="H185" s="220"/>
      <c r="I185" s="223"/>
      <c r="J185" s="234">
        <f>BK185</f>
        <v>0</v>
      </c>
      <c r="K185" s="220"/>
      <c r="L185" s="225"/>
      <c r="M185" s="226"/>
      <c r="N185" s="227"/>
      <c r="O185" s="227"/>
      <c r="P185" s="228">
        <f>P186+SUM(P187:P219)</f>
        <v>0</v>
      </c>
      <c r="Q185" s="227"/>
      <c r="R185" s="228">
        <f>R186+SUM(R187:R219)</f>
        <v>27.524178000000003</v>
      </c>
      <c r="S185" s="227"/>
      <c r="T185" s="229">
        <f>T186+SUM(T187:T219)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0" t="s">
        <v>81</v>
      </c>
      <c r="AT185" s="231" t="s">
        <v>72</v>
      </c>
      <c r="AU185" s="231" t="s">
        <v>81</v>
      </c>
      <c r="AY185" s="230" t="s">
        <v>125</v>
      </c>
      <c r="BK185" s="232">
        <f>BK186+SUM(BK187:BK219)</f>
        <v>0</v>
      </c>
    </row>
    <row r="186" s="2" customFormat="1" ht="21.75" customHeight="1">
      <c r="A186" s="37"/>
      <c r="B186" s="38"/>
      <c r="C186" s="235" t="s">
        <v>225</v>
      </c>
      <c r="D186" s="235" t="s">
        <v>127</v>
      </c>
      <c r="E186" s="236" t="s">
        <v>226</v>
      </c>
      <c r="F186" s="237" t="s">
        <v>227</v>
      </c>
      <c r="G186" s="238" t="s">
        <v>157</v>
      </c>
      <c r="H186" s="239">
        <v>20</v>
      </c>
      <c r="I186" s="240"/>
      <c r="J186" s="241">
        <f>ROUND(I186*H186,2)</f>
        <v>0</v>
      </c>
      <c r="K186" s="242"/>
      <c r="L186" s="43"/>
      <c r="M186" s="243" t="s">
        <v>1</v>
      </c>
      <c r="N186" s="244" t="s">
        <v>38</v>
      </c>
      <c r="O186" s="90"/>
      <c r="P186" s="245">
        <f>O186*H186</f>
        <v>0</v>
      </c>
      <c r="Q186" s="245">
        <v>0.20219000000000001</v>
      </c>
      <c r="R186" s="245">
        <f>Q186*H186</f>
        <v>4.0438000000000001</v>
      </c>
      <c r="S186" s="245">
        <v>0</v>
      </c>
      <c r="T186" s="24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7" t="s">
        <v>131</v>
      </c>
      <c r="AT186" s="247" t="s">
        <v>127</v>
      </c>
      <c r="AU186" s="247" t="s">
        <v>83</v>
      </c>
      <c r="AY186" s="16" t="s">
        <v>125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6" t="s">
        <v>81</v>
      </c>
      <c r="BK186" s="248">
        <f>ROUND(I186*H186,2)</f>
        <v>0</v>
      </c>
      <c r="BL186" s="16" t="s">
        <v>131</v>
      </c>
      <c r="BM186" s="247" t="s">
        <v>228</v>
      </c>
    </row>
    <row r="187" s="2" customFormat="1">
      <c r="A187" s="37"/>
      <c r="B187" s="38"/>
      <c r="C187" s="39"/>
      <c r="D187" s="249" t="s">
        <v>133</v>
      </c>
      <c r="E187" s="39"/>
      <c r="F187" s="250" t="s">
        <v>229</v>
      </c>
      <c r="G187" s="39"/>
      <c r="H187" s="39"/>
      <c r="I187" s="143"/>
      <c r="J187" s="39"/>
      <c r="K187" s="39"/>
      <c r="L187" s="43"/>
      <c r="M187" s="251"/>
      <c r="N187" s="252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133</v>
      </c>
      <c r="AU187" s="16" t="s">
        <v>83</v>
      </c>
    </row>
    <row r="188" s="13" customFormat="1">
      <c r="A188" s="13"/>
      <c r="B188" s="253"/>
      <c r="C188" s="254"/>
      <c r="D188" s="249" t="s">
        <v>135</v>
      </c>
      <c r="E188" s="255" t="s">
        <v>1</v>
      </c>
      <c r="F188" s="256" t="s">
        <v>230</v>
      </c>
      <c r="G188" s="254"/>
      <c r="H188" s="257">
        <v>13.4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3" t="s">
        <v>135</v>
      </c>
      <c r="AU188" s="263" t="s">
        <v>83</v>
      </c>
      <c r="AV188" s="13" t="s">
        <v>83</v>
      </c>
      <c r="AW188" s="13" t="s">
        <v>30</v>
      </c>
      <c r="AX188" s="13" t="s">
        <v>73</v>
      </c>
      <c r="AY188" s="263" t="s">
        <v>125</v>
      </c>
    </row>
    <row r="189" s="13" customFormat="1">
      <c r="A189" s="13"/>
      <c r="B189" s="253"/>
      <c r="C189" s="254"/>
      <c r="D189" s="249" t="s">
        <v>135</v>
      </c>
      <c r="E189" s="255" t="s">
        <v>1</v>
      </c>
      <c r="F189" s="256" t="s">
        <v>231</v>
      </c>
      <c r="G189" s="254"/>
      <c r="H189" s="257">
        <v>6.5999999999999996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3" t="s">
        <v>135</v>
      </c>
      <c r="AU189" s="263" t="s">
        <v>83</v>
      </c>
      <c r="AV189" s="13" t="s">
        <v>83</v>
      </c>
      <c r="AW189" s="13" t="s">
        <v>30</v>
      </c>
      <c r="AX189" s="13" t="s">
        <v>73</v>
      </c>
      <c r="AY189" s="263" t="s">
        <v>125</v>
      </c>
    </row>
    <row r="190" s="14" customFormat="1">
      <c r="A190" s="14"/>
      <c r="B190" s="264"/>
      <c r="C190" s="265"/>
      <c r="D190" s="249" t="s">
        <v>135</v>
      </c>
      <c r="E190" s="266" t="s">
        <v>1</v>
      </c>
      <c r="F190" s="267" t="s">
        <v>137</v>
      </c>
      <c r="G190" s="265"/>
      <c r="H190" s="268">
        <v>20</v>
      </c>
      <c r="I190" s="269"/>
      <c r="J190" s="265"/>
      <c r="K190" s="265"/>
      <c r="L190" s="270"/>
      <c r="M190" s="271"/>
      <c r="N190" s="272"/>
      <c r="O190" s="272"/>
      <c r="P190" s="272"/>
      <c r="Q190" s="272"/>
      <c r="R190" s="272"/>
      <c r="S190" s="272"/>
      <c r="T190" s="27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4" t="s">
        <v>135</v>
      </c>
      <c r="AU190" s="274" t="s">
        <v>83</v>
      </c>
      <c r="AV190" s="14" t="s">
        <v>131</v>
      </c>
      <c r="AW190" s="14" t="s">
        <v>30</v>
      </c>
      <c r="AX190" s="14" t="s">
        <v>81</v>
      </c>
      <c r="AY190" s="274" t="s">
        <v>125</v>
      </c>
    </row>
    <row r="191" s="2" customFormat="1" ht="21.75" customHeight="1">
      <c r="A191" s="37"/>
      <c r="B191" s="38"/>
      <c r="C191" s="275" t="s">
        <v>232</v>
      </c>
      <c r="D191" s="275" t="s">
        <v>192</v>
      </c>
      <c r="E191" s="276" t="s">
        <v>233</v>
      </c>
      <c r="F191" s="277" t="s">
        <v>234</v>
      </c>
      <c r="G191" s="278" t="s">
        <v>235</v>
      </c>
      <c r="H191" s="279">
        <v>20.199999999999999</v>
      </c>
      <c r="I191" s="280"/>
      <c r="J191" s="281">
        <f>ROUND(I191*H191,2)</f>
        <v>0</v>
      </c>
      <c r="K191" s="282"/>
      <c r="L191" s="283"/>
      <c r="M191" s="284" t="s">
        <v>1</v>
      </c>
      <c r="N191" s="285" t="s">
        <v>38</v>
      </c>
      <c r="O191" s="90"/>
      <c r="P191" s="245">
        <f>O191*H191</f>
        <v>0</v>
      </c>
      <c r="Q191" s="245">
        <v>0.048300000000000003</v>
      </c>
      <c r="R191" s="245">
        <f>Q191*H191</f>
        <v>0.97565999999999997</v>
      </c>
      <c r="S191" s="245">
        <v>0</v>
      </c>
      <c r="T191" s="24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7" t="s">
        <v>195</v>
      </c>
      <c r="AT191" s="247" t="s">
        <v>192</v>
      </c>
      <c r="AU191" s="247" t="s">
        <v>83</v>
      </c>
      <c r="AY191" s="16" t="s">
        <v>125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6" t="s">
        <v>81</v>
      </c>
      <c r="BK191" s="248">
        <f>ROUND(I191*H191,2)</f>
        <v>0</v>
      </c>
      <c r="BL191" s="16" t="s">
        <v>131</v>
      </c>
      <c r="BM191" s="247" t="s">
        <v>236</v>
      </c>
    </row>
    <row r="192" s="2" customFormat="1">
      <c r="A192" s="37"/>
      <c r="B192" s="38"/>
      <c r="C192" s="39"/>
      <c r="D192" s="249" t="s">
        <v>133</v>
      </c>
      <c r="E192" s="39"/>
      <c r="F192" s="250" t="s">
        <v>234</v>
      </c>
      <c r="G192" s="39"/>
      <c r="H192" s="39"/>
      <c r="I192" s="143"/>
      <c r="J192" s="39"/>
      <c r="K192" s="39"/>
      <c r="L192" s="43"/>
      <c r="M192" s="251"/>
      <c r="N192" s="252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133</v>
      </c>
      <c r="AU192" s="16" t="s">
        <v>83</v>
      </c>
    </row>
    <row r="193" s="13" customFormat="1">
      <c r="A193" s="13"/>
      <c r="B193" s="253"/>
      <c r="C193" s="254"/>
      <c r="D193" s="249" t="s">
        <v>135</v>
      </c>
      <c r="E193" s="255" t="s">
        <v>1</v>
      </c>
      <c r="F193" s="256" t="s">
        <v>237</v>
      </c>
      <c r="G193" s="254"/>
      <c r="H193" s="257">
        <v>20.199999999999999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3" t="s">
        <v>135</v>
      </c>
      <c r="AU193" s="263" t="s">
        <v>83</v>
      </c>
      <c r="AV193" s="13" t="s">
        <v>83</v>
      </c>
      <c r="AW193" s="13" t="s">
        <v>30</v>
      </c>
      <c r="AX193" s="13" t="s">
        <v>73</v>
      </c>
      <c r="AY193" s="263" t="s">
        <v>125</v>
      </c>
    </row>
    <row r="194" s="2" customFormat="1" ht="44.25" customHeight="1">
      <c r="A194" s="37"/>
      <c r="B194" s="38"/>
      <c r="C194" s="235" t="s">
        <v>238</v>
      </c>
      <c r="D194" s="235" t="s">
        <v>127</v>
      </c>
      <c r="E194" s="236" t="s">
        <v>239</v>
      </c>
      <c r="F194" s="237" t="s">
        <v>240</v>
      </c>
      <c r="G194" s="238" t="s">
        <v>157</v>
      </c>
      <c r="H194" s="239">
        <v>126.59999999999999</v>
      </c>
      <c r="I194" s="240"/>
      <c r="J194" s="241">
        <f>ROUND(I194*H194,2)</f>
        <v>0</v>
      </c>
      <c r="K194" s="242"/>
      <c r="L194" s="43"/>
      <c r="M194" s="243" t="s">
        <v>1</v>
      </c>
      <c r="N194" s="244" t="s">
        <v>38</v>
      </c>
      <c r="O194" s="90"/>
      <c r="P194" s="245">
        <f>O194*H194</f>
        <v>0</v>
      </c>
      <c r="Q194" s="245">
        <v>0</v>
      </c>
      <c r="R194" s="245">
        <f>Q194*H194</f>
        <v>0</v>
      </c>
      <c r="S194" s="245">
        <v>0</v>
      </c>
      <c r="T194" s="24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7" t="s">
        <v>131</v>
      </c>
      <c r="AT194" s="247" t="s">
        <v>127</v>
      </c>
      <c r="AU194" s="247" t="s">
        <v>83</v>
      </c>
      <c r="AY194" s="16" t="s">
        <v>125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6" t="s">
        <v>81</v>
      </c>
      <c r="BK194" s="248">
        <f>ROUND(I194*H194,2)</f>
        <v>0</v>
      </c>
      <c r="BL194" s="16" t="s">
        <v>131</v>
      </c>
      <c r="BM194" s="247" t="s">
        <v>241</v>
      </c>
    </row>
    <row r="195" s="2" customFormat="1">
      <c r="A195" s="37"/>
      <c r="B195" s="38"/>
      <c r="C195" s="39"/>
      <c r="D195" s="249" t="s">
        <v>133</v>
      </c>
      <c r="E195" s="39"/>
      <c r="F195" s="250" t="s">
        <v>240</v>
      </c>
      <c r="G195" s="39"/>
      <c r="H195" s="39"/>
      <c r="I195" s="143"/>
      <c r="J195" s="39"/>
      <c r="K195" s="39"/>
      <c r="L195" s="43"/>
      <c r="M195" s="251"/>
      <c r="N195" s="252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133</v>
      </c>
      <c r="AU195" s="16" t="s">
        <v>83</v>
      </c>
    </row>
    <row r="196" s="13" customFormat="1">
      <c r="A196" s="13"/>
      <c r="B196" s="253"/>
      <c r="C196" s="254"/>
      <c r="D196" s="249" t="s">
        <v>135</v>
      </c>
      <c r="E196" s="255" t="s">
        <v>1</v>
      </c>
      <c r="F196" s="256" t="s">
        <v>242</v>
      </c>
      <c r="G196" s="254"/>
      <c r="H196" s="257">
        <v>68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3" t="s">
        <v>135</v>
      </c>
      <c r="AU196" s="263" t="s">
        <v>83</v>
      </c>
      <c r="AV196" s="13" t="s">
        <v>83</v>
      </c>
      <c r="AW196" s="13" t="s">
        <v>30</v>
      </c>
      <c r="AX196" s="13" t="s">
        <v>73</v>
      </c>
      <c r="AY196" s="263" t="s">
        <v>125</v>
      </c>
    </row>
    <row r="197" s="13" customFormat="1">
      <c r="A197" s="13"/>
      <c r="B197" s="253"/>
      <c r="C197" s="254"/>
      <c r="D197" s="249" t="s">
        <v>135</v>
      </c>
      <c r="E197" s="255" t="s">
        <v>1</v>
      </c>
      <c r="F197" s="256" t="s">
        <v>243</v>
      </c>
      <c r="G197" s="254"/>
      <c r="H197" s="257">
        <v>58.600000000000001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3" t="s">
        <v>135</v>
      </c>
      <c r="AU197" s="263" t="s">
        <v>83</v>
      </c>
      <c r="AV197" s="13" t="s">
        <v>83</v>
      </c>
      <c r="AW197" s="13" t="s">
        <v>30</v>
      </c>
      <c r="AX197" s="13" t="s">
        <v>73</v>
      </c>
      <c r="AY197" s="263" t="s">
        <v>125</v>
      </c>
    </row>
    <row r="198" s="2" customFormat="1" ht="21.75" customHeight="1">
      <c r="A198" s="37"/>
      <c r="B198" s="38"/>
      <c r="C198" s="275" t="s">
        <v>244</v>
      </c>
      <c r="D198" s="275" t="s">
        <v>192</v>
      </c>
      <c r="E198" s="276" t="s">
        <v>245</v>
      </c>
      <c r="F198" s="277" t="s">
        <v>246</v>
      </c>
      <c r="G198" s="278" t="s">
        <v>235</v>
      </c>
      <c r="H198" s="279">
        <v>127.866</v>
      </c>
      <c r="I198" s="280"/>
      <c r="J198" s="281">
        <f>ROUND(I198*H198,2)</f>
        <v>0</v>
      </c>
      <c r="K198" s="282"/>
      <c r="L198" s="283"/>
      <c r="M198" s="284" t="s">
        <v>1</v>
      </c>
      <c r="N198" s="285" t="s">
        <v>38</v>
      </c>
      <c r="O198" s="90"/>
      <c r="P198" s="245">
        <f>O198*H198</f>
        <v>0</v>
      </c>
      <c r="Q198" s="245">
        <v>0.085000000000000006</v>
      </c>
      <c r="R198" s="245">
        <f>Q198*H198</f>
        <v>10.86861</v>
      </c>
      <c r="S198" s="245">
        <v>0</v>
      </c>
      <c r="T198" s="24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7" t="s">
        <v>195</v>
      </c>
      <c r="AT198" s="247" t="s">
        <v>192</v>
      </c>
      <c r="AU198" s="247" t="s">
        <v>83</v>
      </c>
      <c r="AY198" s="16" t="s">
        <v>125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6" t="s">
        <v>81</v>
      </c>
      <c r="BK198" s="248">
        <f>ROUND(I198*H198,2)</f>
        <v>0</v>
      </c>
      <c r="BL198" s="16" t="s">
        <v>131</v>
      </c>
      <c r="BM198" s="247" t="s">
        <v>247</v>
      </c>
    </row>
    <row r="199" s="2" customFormat="1">
      <c r="A199" s="37"/>
      <c r="B199" s="38"/>
      <c r="C199" s="39"/>
      <c r="D199" s="249" t="s">
        <v>133</v>
      </c>
      <c r="E199" s="39"/>
      <c r="F199" s="250" t="s">
        <v>248</v>
      </c>
      <c r="G199" s="39"/>
      <c r="H199" s="39"/>
      <c r="I199" s="143"/>
      <c r="J199" s="39"/>
      <c r="K199" s="39"/>
      <c r="L199" s="43"/>
      <c r="M199" s="251"/>
      <c r="N199" s="252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133</v>
      </c>
      <c r="AU199" s="16" t="s">
        <v>83</v>
      </c>
    </row>
    <row r="200" s="13" customFormat="1">
      <c r="A200" s="13"/>
      <c r="B200" s="253"/>
      <c r="C200" s="254"/>
      <c r="D200" s="249" t="s">
        <v>135</v>
      </c>
      <c r="E200" s="255" t="s">
        <v>1</v>
      </c>
      <c r="F200" s="256" t="s">
        <v>249</v>
      </c>
      <c r="G200" s="254"/>
      <c r="H200" s="257">
        <v>68.680000000000007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3" t="s">
        <v>135</v>
      </c>
      <c r="AU200" s="263" t="s">
        <v>83</v>
      </c>
      <c r="AV200" s="13" t="s">
        <v>83</v>
      </c>
      <c r="AW200" s="13" t="s">
        <v>30</v>
      </c>
      <c r="AX200" s="13" t="s">
        <v>73</v>
      </c>
      <c r="AY200" s="263" t="s">
        <v>125</v>
      </c>
    </row>
    <row r="201" s="13" customFormat="1">
      <c r="A201" s="13"/>
      <c r="B201" s="253"/>
      <c r="C201" s="254"/>
      <c r="D201" s="249" t="s">
        <v>135</v>
      </c>
      <c r="E201" s="255" t="s">
        <v>1</v>
      </c>
      <c r="F201" s="256" t="s">
        <v>250</v>
      </c>
      <c r="G201" s="254"/>
      <c r="H201" s="257">
        <v>59.186</v>
      </c>
      <c r="I201" s="258"/>
      <c r="J201" s="254"/>
      <c r="K201" s="254"/>
      <c r="L201" s="259"/>
      <c r="M201" s="260"/>
      <c r="N201" s="261"/>
      <c r="O201" s="261"/>
      <c r="P201" s="261"/>
      <c r="Q201" s="261"/>
      <c r="R201" s="261"/>
      <c r="S201" s="261"/>
      <c r="T201" s="26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3" t="s">
        <v>135</v>
      </c>
      <c r="AU201" s="263" t="s">
        <v>83</v>
      </c>
      <c r="AV201" s="13" t="s">
        <v>83</v>
      </c>
      <c r="AW201" s="13" t="s">
        <v>30</v>
      </c>
      <c r="AX201" s="13" t="s">
        <v>73</v>
      </c>
      <c r="AY201" s="263" t="s">
        <v>125</v>
      </c>
    </row>
    <row r="202" s="2" customFormat="1" ht="21.75" customHeight="1">
      <c r="A202" s="37"/>
      <c r="B202" s="38"/>
      <c r="C202" s="275" t="s">
        <v>251</v>
      </c>
      <c r="D202" s="275" t="s">
        <v>192</v>
      </c>
      <c r="E202" s="276" t="s">
        <v>252</v>
      </c>
      <c r="F202" s="277" t="s">
        <v>253</v>
      </c>
      <c r="G202" s="278" t="s">
        <v>235</v>
      </c>
      <c r="H202" s="279">
        <v>14.140000000000001</v>
      </c>
      <c r="I202" s="280"/>
      <c r="J202" s="281">
        <f>ROUND(I202*H202,2)</f>
        <v>0</v>
      </c>
      <c r="K202" s="282"/>
      <c r="L202" s="283"/>
      <c r="M202" s="284" t="s">
        <v>1</v>
      </c>
      <c r="N202" s="285" t="s">
        <v>38</v>
      </c>
      <c r="O202" s="90"/>
      <c r="P202" s="245">
        <f>O202*H202</f>
        <v>0</v>
      </c>
      <c r="Q202" s="245">
        <v>0.064000000000000001</v>
      </c>
      <c r="R202" s="245">
        <f>Q202*H202</f>
        <v>0.9049600000000001</v>
      </c>
      <c r="S202" s="245">
        <v>0</v>
      </c>
      <c r="T202" s="246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47" t="s">
        <v>195</v>
      </c>
      <c r="AT202" s="247" t="s">
        <v>192</v>
      </c>
      <c r="AU202" s="247" t="s">
        <v>83</v>
      </c>
      <c r="AY202" s="16" t="s">
        <v>125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6" t="s">
        <v>81</v>
      </c>
      <c r="BK202" s="248">
        <f>ROUND(I202*H202,2)</f>
        <v>0</v>
      </c>
      <c r="BL202" s="16" t="s">
        <v>131</v>
      </c>
      <c r="BM202" s="247" t="s">
        <v>254</v>
      </c>
    </row>
    <row r="203" s="2" customFormat="1">
      <c r="A203" s="37"/>
      <c r="B203" s="38"/>
      <c r="C203" s="39"/>
      <c r="D203" s="249" t="s">
        <v>133</v>
      </c>
      <c r="E203" s="39"/>
      <c r="F203" s="250" t="s">
        <v>253</v>
      </c>
      <c r="G203" s="39"/>
      <c r="H203" s="39"/>
      <c r="I203" s="143"/>
      <c r="J203" s="39"/>
      <c r="K203" s="39"/>
      <c r="L203" s="43"/>
      <c r="M203" s="251"/>
      <c r="N203" s="252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133</v>
      </c>
      <c r="AU203" s="16" t="s">
        <v>83</v>
      </c>
    </row>
    <row r="204" s="13" customFormat="1">
      <c r="A204" s="13"/>
      <c r="B204" s="253"/>
      <c r="C204" s="254"/>
      <c r="D204" s="249" t="s">
        <v>135</v>
      </c>
      <c r="E204" s="255" t="s">
        <v>1</v>
      </c>
      <c r="F204" s="256" t="s">
        <v>255</v>
      </c>
      <c r="G204" s="254"/>
      <c r="H204" s="257">
        <v>14.140000000000001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3" t="s">
        <v>135</v>
      </c>
      <c r="AU204" s="263" t="s">
        <v>83</v>
      </c>
      <c r="AV204" s="13" t="s">
        <v>83</v>
      </c>
      <c r="AW204" s="13" t="s">
        <v>30</v>
      </c>
      <c r="AX204" s="13" t="s">
        <v>73</v>
      </c>
      <c r="AY204" s="263" t="s">
        <v>125</v>
      </c>
    </row>
    <row r="205" s="14" customFormat="1">
      <c r="A205" s="14"/>
      <c r="B205" s="264"/>
      <c r="C205" s="265"/>
      <c r="D205" s="249" t="s">
        <v>135</v>
      </c>
      <c r="E205" s="266" t="s">
        <v>1</v>
      </c>
      <c r="F205" s="267" t="s">
        <v>137</v>
      </c>
      <c r="G205" s="265"/>
      <c r="H205" s="268">
        <v>14.140000000000001</v>
      </c>
      <c r="I205" s="269"/>
      <c r="J205" s="265"/>
      <c r="K205" s="265"/>
      <c r="L205" s="270"/>
      <c r="M205" s="271"/>
      <c r="N205" s="272"/>
      <c r="O205" s="272"/>
      <c r="P205" s="272"/>
      <c r="Q205" s="272"/>
      <c r="R205" s="272"/>
      <c r="S205" s="272"/>
      <c r="T205" s="27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4" t="s">
        <v>135</v>
      </c>
      <c r="AU205" s="274" t="s">
        <v>83</v>
      </c>
      <c r="AV205" s="14" t="s">
        <v>131</v>
      </c>
      <c r="AW205" s="14" t="s">
        <v>30</v>
      </c>
      <c r="AX205" s="14" t="s">
        <v>81</v>
      </c>
      <c r="AY205" s="274" t="s">
        <v>125</v>
      </c>
    </row>
    <row r="206" s="2" customFormat="1" ht="21.75" customHeight="1">
      <c r="A206" s="37"/>
      <c r="B206" s="38"/>
      <c r="C206" s="235" t="s">
        <v>256</v>
      </c>
      <c r="D206" s="235" t="s">
        <v>127</v>
      </c>
      <c r="E206" s="236" t="s">
        <v>257</v>
      </c>
      <c r="F206" s="237" t="s">
        <v>258</v>
      </c>
      <c r="G206" s="238" t="s">
        <v>157</v>
      </c>
      <c r="H206" s="239">
        <v>85.200000000000003</v>
      </c>
      <c r="I206" s="240"/>
      <c r="J206" s="241">
        <f>ROUND(I206*H206,2)</f>
        <v>0</v>
      </c>
      <c r="K206" s="242"/>
      <c r="L206" s="43"/>
      <c r="M206" s="243" t="s">
        <v>1</v>
      </c>
      <c r="N206" s="244" t="s">
        <v>38</v>
      </c>
      <c r="O206" s="90"/>
      <c r="P206" s="245">
        <f>O206*H206</f>
        <v>0</v>
      </c>
      <c r="Q206" s="245">
        <v>0.10095</v>
      </c>
      <c r="R206" s="245">
        <f>Q206*H206</f>
        <v>8.6009399999999996</v>
      </c>
      <c r="S206" s="245">
        <v>0</v>
      </c>
      <c r="T206" s="246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7" t="s">
        <v>131</v>
      </c>
      <c r="AT206" s="247" t="s">
        <v>127</v>
      </c>
      <c r="AU206" s="247" t="s">
        <v>83</v>
      </c>
      <c r="AY206" s="16" t="s">
        <v>125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6" t="s">
        <v>81</v>
      </c>
      <c r="BK206" s="248">
        <f>ROUND(I206*H206,2)</f>
        <v>0</v>
      </c>
      <c r="BL206" s="16" t="s">
        <v>131</v>
      </c>
      <c r="BM206" s="247" t="s">
        <v>259</v>
      </c>
    </row>
    <row r="207" s="2" customFormat="1">
      <c r="A207" s="37"/>
      <c r="B207" s="38"/>
      <c r="C207" s="39"/>
      <c r="D207" s="249" t="s">
        <v>133</v>
      </c>
      <c r="E207" s="39"/>
      <c r="F207" s="250" t="s">
        <v>258</v>
      </c>
      <c r="G207" s="39"/>
      <c r="H207" s="39"/>
      <c r="I207" s="143"/>
      <c r="J207" s="39"/>
      <c r="K207" s="39"/>
      <c r="L207" s="43"/>
      <c r="M207" s="251"/>
      <c r="N207" s="252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133</v>
      </c>
      <c r="AU207" s="16" t="s">
        <v>83</v>
      </c>
    </row>
    <row r="208" s="13" customFormat="1">
      <c r="A208" s="13"/>
      <c r="B208" s="253"/>
      <c r="C208" s="254"/>
      <c r="D208" s="249" t="s">
        <v>135</v>
      </c>
      <c r="E208" s="255" t="s">
        <v>1</v>
      </c>
      <c r="F208" s="256" t="s">
        <v>260</v>
      </c>
      <c r="G208" s="254"/>
      <c r="H208" s="257">
        <v>85.200000000000003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3" t="s">
        <v>135</v>
      </c>
      <c r="AU208" s="263" t="s">
        <v>83</v>
      </c>
      <c r="AV208" s="13" t="s">
        <v>83</v>
      </c>
      <c r="AW208" s="13" t="s">
        <v>30</v>
      </c>
      <c r="AX208" s="13" t="s">
        <v>73</v>
      </c>
      <c r="AY208" s="263" t="s">
        <v>125</v>
      </c>
    </row>
    <row r="209" s="2" customFormat="1" ht="21.75" customHeight="1">
      <c r="A209" s="37"/>
      <c r="B209" s="38"/>
      <c r="C209" s="275" t="s">
        <v>261</v>
      </c>
      <c r="D209" s="275" t="s">
        <v>192</v>
      </c>
      <c r="E209" s="276" t="s">
        <v>262</v>
      </c>
      <c r="F209" s="277" t="s">
        <v>263</v>
      </c>
      <c r="G209" s="278" t="s">
        <v>235</v>
      </c>
      <c r="H209" s="279">
        <v>86.052000000000007</v>
      </c>
      <c r="I209" s="280"/>
      <c r="J209" s="281">
        <f>ROUND(I209*H209,2)</f>
        <v>0</v>
      </c>
      <c r="K209" s="282"/>
      <c r="L209" s="283"/>
      <c r="M209" s="284" t="s">
        <v>1</v>
      </c>
      <c r="N209" s="285" t="s">
        <v>38</v>
      </c>
      <c r="O209" s="90"/>
      <c r="P209" s="245">
        <f>O209*H209</f>
        <v>0</v>
      </c>
      <c r="Q209" s="245">
        <v>0.024</v>
      </c>
      <c r="R209" s="245">
        <f>Q209*H209</f>
        <v>2.0652480000000004</v>
      </c>
      <c r="S209" s="245">
        <v>0</v>
      </c>
      <c r="T209" s="24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7" t="s">
        <v>195</v>
      </c>
      <c r="AT209" s="247" t="s">
        <v>192</v>
      </c>
      <c r="AU209" s="247" t="s">
        <v>83</v>
      </c>
      <c r="AY209" s="16" t="s">
        <v>125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6" t="s">
        <v>81</v>
      </c>
      <c r="BK209" s="248">
        <f>ROUND(I209*H209,2)</f>
        <v>0</v>
      </c>
      <c r="BL209" s="16" t="s">
        <v>131</v>
      </c>
      <c r="BM209" s="247" t="s">
        <v>264</v>
      </c>
    </row>
    <row r="210" s="2" customFormat="1">
      <c r="A210" s="37"/>
      <c r="B210" s="38"/>
      <c r="C210" s="39"/>
      <c r="D210" s="249" t="s">
        <v>133</v>
      </c>
      <c r="E210" s="39"/>
      <c r="F210" s="250" t="s">
        <v>265</v>
      </c>
      <c r="G210" s="39"/>
      <c r="H210" s="39"/>
      <c r="I210" s="143"/>
      <c r="J210" s="39"/>
      <c r="K210" s="39"/>
      <c r="L210" s="43"/>
      <c r="M210" s="251"/>
      <c r="N210" s="252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133</v>
      </c>
      <c r="AU210" s="16" t="s">
        <v>83</v>
      </c>
    </row>
    <row r="211" s="13" customFormat="1">
      <c r="A211" s="13"/>
      <c r="B211" s="253"/>
      <c r="C211" s="254"/>
      <c r="D211" s="249" t="s">
        <v>135</v>
      </c>
      <c r="E211" s="255" t="s">
        <v>1</v>
      </c>
      <c r="F211" s="256" t="s">
        <v>266</v>
      </c>
      <c r="G211" s="254"/>
      <c r="H211" s="257">
        <v>86.052000000000007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3" t="s">
        <v>135</v>
      </c>
      <c r="AU211" s="263" t="s">
        <v>83</v>
      </c>
      <c r="AV211" s="13" t="s">
        <v>83</v>
      </c>
      <c r="AW211" s="13" t="s">
        <v>30</v>
      </c>
      <c r="AX211" s="13" t="s">
        <v>73</v>
      </c>
      <c r="AY211" s="263" t="s">
        <v>125</v>
      </c>
    </row>
    <row r="212" s="2" customFormat="1" ht="16.5" customHeight="1">
      <c r="A212" s="37"/>
      <c r="B212" s="38"/>
      <c r="C212" s="235" t="s">
        <v>267</v>
      </c>
      <c r="D212" s="235" t="s">
        <v>127</v>
      </c>
      <c r="E212" s="236" t="s">
        <v>268</v>
      </c>
      <c r="F212" s="237" t="s">
        <v>269</v>
      </c>
      <c r="G212" s="238" t="s">
        <v>157</v>
      </c>
      <c r="H212" s="239">
        <v>29</v>
      </c>
      <c r="I212" s="240"/>
      <c r="J212" s="241">
        <f>ROUND(I212*H212,2)</f>
        <v>0</v>
      </c>
      <c r="K212" s="242"/>
      <c r="L212" s="43"/>
      <c r="M212" s="243" t="s">
        <v>1</v>
      </c>
      <c r="N212" s="244" t="s">
        <v>38</v>
      </c>
      <c r="O212" s="90"/>
      <c r="P212" s="245">
        <f>O212*H212</f>
        <v>0</v>
      </c>
      <c r="Q212" s="245">
        <v>0</v>
      </c>
      <c r="R212" s="245">
        <f>Q212*H212</f>
        <v>0</v>
      </c>
      <c r="S212" s="245">
        <v>0</v>
      </c>
      <c r="T212" s="24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7" t="s">
        <v>131</v>
      </c>
      <c r="AT212" s="247" t="s">
        <v>127</v>
      </c>
      <c r="AU212" s="247" t="s">
        <v>83</v>
      </c>
      <c r="AY212" s="16" t="s">
        <v>125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6" t="s">
        <v>81</v>
      </c>
      <c r="BK212" s="248">
        <f>ROUND(I212*H212,2)</f>
        <v>0</v>
      </c>
      <c r="BL212" s="16" t="s">
        <v>131</v>
      </c>
      <c r="BM212" s="247" t="s">
        <v>270</v>
      </c>
    </row>
    <row r="213" s="2" customFormat="1">
      <c r="A213" s="37"/>
      <c r="B213" s="38"/>
      <c r="C213" s="39"/>
      <c r="D213" s="249" t="s">
        <v>133</v>
      </c>
      <c r="E213" s="39"/>
      <c r="F213" s="250" t="s">
        <v>271</v>
      </c>
      <c r="G213" s="39"/>
      <c r="H213" s="39"/>
      <c r="I213" s="143"/>
      <c r="J213" s="39"/>
      <c r="K213" s="39"/>
      <c r="L213" s="43"/>
      <c r="M213" s="251"/>
      <c r="N213" s="252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133</v>
      </c>
      <c r="AU213" s="16" t="s">
        <v>83</v>
      </c>
    </row>
    <row r="214" s="13" customFormat="1">
      <c r="A214" s="13"/>
      <c r="B214" s="253"/>
      <c r="C214" s="254"/>
      <c r="D214" s="249" t="s">
        <v>135</v>
      </c>
      <c r="E214" s="255" t="s">
        <v>1</v>
      </c>
      <c r="F214" s="256" t="s">
        <v>272</v>
      </c>
      <c r="G214" s="254"/>
      <c r="H214" s="257">
        <v>29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3" t="s">
        <v>135</v>
      </c>
      <c r="AU214" s="263" t="s">
        <v>83</v>
      </c>
      <c r="AV214" s="13" t="s">
        <v>83</v>
      </c>
      <c r="AW214" s="13" t="s">
        <v>30</v>
      </c>
      <c r="AX214" s="13" t="s">
        <v>73</v>
      </c>
      <c r="AY214" s="263" t="s">
        <v>125</v>
      </c>
    </row>
    <row r="215" s="14" customFormat="1">
      <c r="A215" s="14"/>
      <c r="B215" s="264"/>
      <c r="C215" s="265"/>
      <c r="D215" s="249" t="s">
        <v>135</v>
      </c>
      <c r="E215" s="266" t="s">
        <v>1</v>
      </c>
      <c r="F215" s="267" t="s">
        <v>137</v>
      </c>
      <c r="G215" s="265"/>
      <c r="H215" s="268">
        <v>29</v>
      </c>
      <c r="I215" s="269"/>
      <c r="J215" s="265"/>
      <c r="K215" s="265"/>
      <c r="L215" s="270"/>
      <c r="M215" s="271"/>
      <c r="N215" s="272"/>
      <c r="O215" s="272"/>
      <c r="P215" s="272"/>
      <c r="Q215" s="272"/>
      <c r="R215" s="272"/>
      <c r="S215" s="272"/>
      <c r="T215" s="27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4" t="s">
        <v>135</v>
      </c>
      <c r="AU215" s="274" t="s">
        <v>83</v>
      </c>
      <c r="AV215" s="14" t="s">
        <v>131</v>
      </c>
      <c r="AW215" s="14" t="s">
        <v>30</v>
      </c>
      <c r="AX215" s="14" t="s">
        <v>81</v>
      </c>
      <c r="AY215" s="274" t="s">
        <v>125</v>
      </c>
    </row>
    <row r="216" s="2" customFormat="1" ht="21.75" customHeight="1">
      <c r="A216" s="37"/>
      <c r="B216" s="38"/>
      <c r="C216" s="235" t="s">
        <v>273</v>
      </c>
      <c r="D216" s="235" t="s">
        <v>127</v>
      </c>
      <c r="E216" s="236" t="s">
        <v>274</v>
      </c>
      <c r="F216" s="237" t="s">
        <v>275</v>
      </c>
      <c r="G216" s="238" t="s">
        <v>157</v>
      </c>
      <c r="H216" s="239">
        <v>29</v>
      </c>
      <c r="I216" s="240"/>
      <c r="J216" s="241">
        <f>ROUND(I216*H216,2)</f>
        <v>0</v>
      </c>
      <c r="K216" s="242"/>
      <c r="L216" s="43"/>
      <c r="M216" s="243" t="s">
        <v>1</v>
      </c>
      <c r="N216" s="244" t="s">
        <v>38</v>
      </c>
      <c r="O216" s="90"/>
      <c r="P216" s="245">
        <f>O216*H216</f>
        <v>0</v>
      </c>
      <c r="Q216" s="245">
        <v>0.0022399999999999998</v>
      </c>
      <c r="R216" s="245">
        <f>Q216*H216</f>
        <v>0.06495999999999999</v>
      </c>
      <c r="S216" s="245">
        <v>0</v>
      </c>
      <c r="T216" s="24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47" t="s">
        <v>131</v>
      </c>
      <c r="AT216" s="247" t="s">
        <v>127</v>
      </c>
      <c r="AU216" s="247" t="s">
        <v>83</v>
      </c>
      <c r="AY216" s="16" t="s">
        <v>125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6" t="s">
        <v>81</v>
      </c>
      <c r="BK216" s="248">
        <f>ROUND(I216*H216,2)</f>
        <v>0</v>
      </c>
      <c r="BL216" s="16" t="s">
        <v>131</v>
      </c>
      <c r="BM216" s="247" t="s">
        <v>276</v>
      </c>
    </row>
    <row r="217" s="2" customFormat="1">
      <c r="A217" s="37"/>
      <c r="B217" s="38"/>
      <c r="C217" s="39"/>
      <c r="D217" s="249" t="s">
        <v>133</v>
      </c>
      <c r="E217" s="39"/>
      <c r="F217" s="250" t="s">
        <v>275</v>
      </c>
      <c r="G217" s="39"/>
      <c r="H217" s="39"/>
      <c r="I217" s="143"/>
      <c r="J217" s="39"/>
      <c r="K217" s="39"/>
      <c r="L217" s="43"/>
      <c r="M217" s="251"/>
      <c r="N217" s="252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133</v>
      </c>
      <c r="AU217" s="16" t="s">
        <v>83</v>
      </c>
    </row>
    <row r="218" s="14" customFormat="1">
      <c r="A218" s="14"/>
      <c r="B218" s="264"/>
      <c r="C218" s="265"/>
      <c r="D218" s="249" t="s">
        <v>135</v>
      </c>
      <c r="E218" s="266" t="s">
        <v>1</v>
      </c>
      <c r="F218" s="267" t="s">
        <v>137</v>
      </c>
      <c r="G218" s="265"/>
      <c r="H218" s="268">
        <v>29</v>
      </c>
      <c r="I218" s="269"/>
      <c r="J218" s="265"/>
      <c r="K218" s="265"/>
      <c r="L218" s="270"/>
      <c r="M218" s="271"/>
      <c r="N218" s="272"/>
      <c r="O218" s="272"/>
      <c r="P218" s="272"/>
      <c r="Q218" s="272"/>
      <c r="R218" s="272"/>
      <c r="S218" s="272"/>
      <c r="T218" s="27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4" t="s">
        <v>135</v>
      </c>
      <c r="AU218" s="274" t="s">
        <v>83</v>
      </c>
      <c r="AV218" s="14" t="s">
        <v>131</v>
      </c>
      <c r="AW218" s="14" t="s">
        <v>30</v>
      </c>
      <c r="AX218" s="14" t="s">
        <v>73</v>
      </c>
      <c r="AY218" s="274" t="s">
        <v>125</v>
      </c>
    </row>
    <row r="219" s="12" customFormat="1" ht="20.88" customHeight="1">
      <c r="A219" s="12"/>
      <c r="B219" s="219"/>
      <c r="C219" s="220"/>
      <c r="D219" s="221" t="s">
        <v>72</v>
      </c>
      <c r="E219" s="233" t="s">
        <v>277</v>
      </c>
      <c r="F219" s="233" t="s">
        <v>278</v>
      </c>
      <c r="G219" s="220"/>
      <c r="H219" s="220"/>
      <c r="I219" s="223"/>
      <c r="J219" s="234">
        <f>BK219</f>
        <v>0</v>
      </c>
      <c r="K219" s="220"/>
      <c r="L219" s="225"/>
      <c r="M219" s="226"/>
      <c r="N219" s="227"/>
      <c r="O219" s="227"/>
      <c r="P219" s="228">
        <f>SUM(P220:P221)</f>
        <v>0</v>
      </c>
      <c r="Q219" s="227"/>
      <c r="R219" s="228">
        <f>SUM(R220:R221)</f>
        <v>0</v>
      </c>
      <c r="S219" s="227"/>
      <c r="T219" s="229">
        <f>SUM(T220:T221)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30" t="s">
        <v>81</v>
      </c>
      <c r="AT219" s="231" t="s">
        <v>72</v>
      </c>
      <c r="AU219" s="231" t="s">
        <v>83</v>
      </c>
      <c r="AY219" s="230" t="s">
        <v>125</v>
      </c>
      <c r="BK219" s="232">
        <f>SUM(BK220:BK221)</f>
        <v>0</v>
      </c>
    </row>
    <row r="220" s="2" customFormat="1" ht="21.75" customHeight="1">
      <c r="A220" s="37"/>
      <c r="B220" s="38"/>
      <c r="C220" s="235" t="s">
        <v>279</v>
      </c>
      <c r="D220" s="235" t="s">
        <v>127</v>
      </c>
      <c r="E220" s="236" t="s">
        <v>280</v>
      </c>
      <c r="F220" s="237" t="s">
        <v>281</v>
      </c>
      <c r="G220" s="238" t="s">
        <v>282</v>
      </c>
      <c r="H220" s="239">
        <v>160.44999999999999</v>
      </c>
      <c r="I220" s="240"/>
      <c r="J220" s="241">
        <f>ROUND(I220*H220,2)</f>
        <v>0</v>
      </c>
      <c r="K220" s="242"/>
      <c r="L220" s="43"/>
      <c r="M220" s="243" t="s">
        <v>1</v>
      </c>
      <c r="N220" s="244" t="s">
        <v>38</v>
      </c>
      <c r="O220" s="90"/>
      <c r="P220" s="245">
        <f>O220*H220</f>
        <v>0</v>
      </c>
      <c r="Q220" s="245">
        <v>0</v>
      </c>
      <c r="R220" s="245">
        <f>Q220*H220</f>
        <v>0</v>
      </c>
      <c r="S220" s="245">
        <v>0</v>
      </c>
      <c r="T220" s="24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47" t="s">
        <v>131</v>
      </c>
      <c r="AT220" s="247" t="s">
        <v>127</v>
      </c>
      <c r="AU220" s="247" t="s">
        <v>143</v>
      </c>
      <c r="AY220" s="16" t="s">
        <v>125</v>
      </c>
      <c r="BE220" s="248">
        <f>IF(N220="základní",J220,0)</f>
        <v>0</v>
      </c>
      <c r="BF220" s="248">
        <f>IF(N220="snížená",J220,0)</f>
        <v>0</v>
      </c>
      <c r="BG220" s="248">
        <f>IF(N220="zákl. přenesená",J220,0)</f>
        <v>0</v>
      </c>
      <c r="BH220" s="248">
        <f>IF(N220="sníž. přenesená",J220,0)</f>
        <v>0</v>
      </c>
      <c r="BI220" s="248">
        <f>IF(N220="nulová",J220,0)</f>
        <v>0</v>
      </c>
      <c r="BJ220" s="16" t="s">
        <v>81</v>
      </c>
      <c r="BK220" s="248">
        <f>ROUND(I220*H220,2)</f>
        <v>0</v>
      </c>
      <c r="BL220" s="16" t="s">
        <v>131</v>
      </c>
      <c r="BM220" s="247" t="s">
        <v>283</v>
      </c>
    </row>
    <row r="221" s="2" customFormat="1">
      <c r="A221" s="37"/>
      <c r="B221" s="38"/>
      <c r="C221" s="39"/>
      <c r="D221" s="249" t="s">
        <v>133</v>
      </c>
      <c r="E221" s="39"/>
      <c r="F221" s="250" t="s">
        <v>284</v>
      </c>
      <c r="G221" s="39"/>
      <c r="H221" s="39"/>
      <c r="I221" s="143"/>
      <c r="J221" s="39"/>
      <c r="K221" s="39"/>
      <c r="L221" s="43"/>
      <c r="M221" s="251"/>
      <c r="N221" s="252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133</v>
      </c>
      <c r="AU221" s="16" t="s">
        <v>143</v>
      </c>
    </row>
    <row r="222" s="12" customFormat="1" ht="22.8" customHeight="1">
      <c r="A222" s="12"/>
      <c r="B222" s="219"/>
      <c r="C222" s="220"/>
      <c r="D222" s="221" t="s">
        <v>72</v>
      </c>
      <c r="E222" s="233" t="s">
        <v>285</v>
      </c>
      <c r="F222" s="233" t="s">
        <v>286</v>
      </c>
      <c r="G222" s="220"/>
      <c r="H222" s="220"/>
      <c r="I222" s="223"/>
      <c r="J222" s="234">
        <f>BK222</f>
        <v>0</v>
      </c>
      <c r="K222" s="220"/>
      <c r="L222" s="225"/>
      <c r="M222" s="226"/>
      <c r="N222" s="227"/>
      <c r="O222" s="227"/>
      <c r="P222" s="228">
        <f>SUM(P223:P234)</f>
        <v>0</v>
      </c>
      <c r="Q222" s="227"/>
      <c r="R222" s="228">
        <f>SUM(R223:R234)</f>
        <v>0</v>
      </c>
      <c r="S222" s="227"/>
      <c r="T222" s="229">
        <f>SUM(T223:T234)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30" t="s">
        <v>81</v>
      </c>
      <c r="AT222" s="231" t="s">
        <v>72</v>
      </c>
      <c r="AU222" s="231" t="s">
        <v>81</v>
      </c>
      <c r="AY222" s="230" t="s">
        <v>125</v>
      </c>
      <c r="BK222" s="232">
        <f>SUM(BK223:BK234)</f>
        <v>0</v>
      </c>
    </row>
    <row r="223" s="2" customFormat="1" ht="21.75" customHeight="1">
      <c r="A223" s="37"/>
      <c r="B223" s="38"/>
      <c r="C223" s="235" t="s">
        <v>287</v>
      </c>
      <c r="D223" s="235" t="s">
        <v>127</v>
      </c>
      <c r="E223" s="236" t="s">
        <v>288</v>
      </c>
      <c r="F223" s="237" t="s">
        <v>289</v>
      </c>
      <c r="G223" s="238" t="s">
        <v>282</v>
      </c>
      <c r="H223" s="239">
        <v>107.265</v>
      </c>
      <c r="I223" s="240"/>
      <c r="J223" s="241">
        <f>ROUND(I223*H223,2)</f>
        <v>0</v>
      </c>
      <c r="K223" s="242"/>
      <c r="L223" s="43"/>
      <c r="M223" s="243" t="s">
        <v>1</v>
      </c>
      <c r="N223" s="244" t="s">
        <v>38</v>
      </c>
      <c r="O223" s="90"/>
      <c r="P223" s="245">
        <f>O223*H223</f>
        <v>0</v>
      </c>
      <c r="Q223" s="245">
        <v>0</v>
      </c>
      <c r="R223" s="245">
        <f>Q223*H223</f>
        <v>0</v>
      </c>
      <c r="S223" s="245">
        <v>0</v>
      </c>
      <c r="T223" s="246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7" t="s">
        <v>131</v>
      </c>
      <c r="AT223" s="247" t="s">
        <v>127</v>
      </c>
      <c r="AU223" s="247" t="s">
        <v>83</v>
      </c>
      <c r="AY223" s="16" t="s">
        <v>125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6" t="s">
        <v>81</v>
      </c>
      <c r="BK223" s="248">
        <f>ROUND(I223*H223,2)</f>
        <v>0</v>
      </c>
      <c r="BL223" s="16" t="s">
        <v>131</v>
      </c>
      <c r="BM223" s="247" t="s">
        <v>290</v>
      </c>
    </row>
    <row r="224" s="2" customFormat="1">
      <c r="A224" s="37"/>
      <c r="B224" s="38"/>
      <c r="C224" s="39"/>
      <c r="D224" s="249" t="s">
        <v>133</v>
      </c>
      <c r="E224" s="39"/>
      <c r="F224" s="250" t="s">
        <v>289</v>
      </c>
      <c r="G224" s="39"/>
      <c r="H224" s="39"/>
      <c r="I224" s="143"/>
      <c r="J224" s="39"/>
      <c r="K224" s="39"/>
      <c r="L224" s="43"/>
      <c r="M224" s="251"/>
      <c r="N224" s="252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133</v>
      </c>
      <c r="AU224" s="16" t="s">
        <v>83</v>
      </c>
    </row>
    <row r="225" s="2" customFormat="1" ht="33" customHeight="1">
      <c r="A225" s="37"/>
      <c r="B225" s="38"/>
      <c r="C225" s="235" t="s">
        <v>78</v>
      </c>
      <c r="D225" s="235" t="s">
        <v>127</v>
      </c>
      <c r="E225" s="236" t="s">
        <v>291</v>
      </c>
      <c r="F225" s="237" t="s">
        <v>292</v>
      </c>
      <c r="G225" s="238" t="s">
        <v>282</v>
      </c>
      <c r="H225" s="239">
        <v>1608.9749999999999</v>
      </c>
      <c r="I225" s="240"/>
      <c r="J225" s="241">
        <f>ROUND(I225*H225,2)</f>
        <v>0</v>
      </c>
      <c r="K225" s="242"/>
      <c r="L225" s="43"/>
      <c r="M225" s="243" t="s">
        <v>1</v>
      </c>
      <c r="N225" s="244" t="s">
        <v>38</v>
      </c>
      <c r="O225" s="90"/>
      <c r="P225" s="245">
        <f>O225*H225</f>
        <v>0</v>
      </c>
      <c r="Q225" s="245">
        <v>0</v>
      </c>
      <c r="R225" s="245">
        <f>Q225*H225</f>
        <v>0</v>
      </c>
      <c r="S225" s="245">
        <v>0</v>
      </c>
      <c r="T225" s="246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7" t="s">
        <v>131</v>
      </c>
      <c r="AT225" s="247" t="s">
        <v>127</v>
      </c>
      <c r="AU225" s="247" t="s">
        <v>83</v>
      </c>
      <c r="AY225" s="16" t="s">
        <v>125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6" t="s">
        <v>81</v>
      </c>
      <c r="BK225" s="248">
        <f>ROUND(I225*H225,2)</f>
        <v>0</v>
      </c>
      <c r="BL225" s="16" t="s">
        <v>131</v>
      </c>
      <c r="BM225" s="247" t="s">
        <v>293</v>
      </c>
    </row>
    <row r="226" s="2" customFormat="1">
      <c r="A226" s="37"/>
      <c r="B226" s="38"/>
      <c r="C226" s="39"/>
      <c r="D226" s="249" t="s">
        <v>133</v>
      </c>
      <c r="E226" s="39"/>
      <c r="F226" s="250" t="s">
        <v>292</v>
      </c>
      <c r="G226" s="39"/>
      <c r="H226" s="39"/>
      <c r="I226" s="143"/>
      <c r="J226" s="39"/>
      <c r="K226" s="39"/>
      <c r="L226" s="43"/>
      <c r="M226" s="251"/>
      <c r="N226" s="252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133</v>
      </c>
      <c r="AU226" s="16" t="s">
        <v>83</v>
      </c>
    </row>
    <row r="227" s="13" customFormat="1">
      <c r="A227" s="13"/>
      <c r="B227" s="253"/>
      <c r="C227" s="254"/>
      <c r="D227" s="249" t="s">
        <v>135</v>
      </c>
      <c r="E227" s="255" t="s">
        <v>1</v>
      </c>
      <c r="F227" s="256" t="s">
        <v>294</v>
      </c>
      <c r="G227" s="254"/>
      <c r="H227" s="257">
        <v>107.265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3" t="s">
        <v>135</v>
      </c>
      <c r="AU227" s="263" t="s">
        <v>83</v>
      </c>
      <c r="AV227" s="13" t="s">
        <v>83</v>
      </c>
      <c r="AW227" s="13" t="s">
        <v>30</v>
      </c>
      <c r="AX227" s="13" t="s">
        <v>73</v>
      </c>
      <c r="AY227" s="263" t="s">
        <v>125</v>
      </c>
    </row>
    <row r="228" s="13" customFormat="1">
      <c r="A228" s="13"/>
      <c r="B228" s="253"/>
      <c r="C228" s="254"/>
      <c r="D228" s="249" t="s">
        <v>135</v>
      </c>
      <c r="E228" s="254"/>
      <c r="F228" s="256" t="s">
        <v>295</v>
      </c>
      <c r="G228" s="254"/>
      <c r="H228" s="257">
        <v>1608.9749999999999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3" t="s">
        <v>135</v>
      </c>
      <c r="AU228" s="263" t="s">
        <v>83</v>
      </c>
      <c r="AV228" s="13" t="s">
        <v>83</v>
      </c>
      <c r="AW228" s="13" t="s">
        <v>4</v>
      </c>
      <c r="AX228" s="13" t="s">
        <v>81</v>
      </c>
      <c r="AY228" s="263" t="s">
        <v>125</v>
      </c>
    </row>
    <row r="229" s="2" customFormat="1" ht="21.75" customHeight="1">
      <c r="A229" s="37"/>
      <c r="B229" s="38"/>
      <c r="C229" s="235" t="s">
        <v>84</v>
      </c>
      <c r="D229" s="235" t="s">
        <v>127</v>
      </c>
      <c r="E229" s="236" t="s">
        <v>296</v>
      </c>
      <c r="F229" s="237" t="s">
        <v>297</v>
      </c>
      <c r="G229" s="238" t="s">
        <v>282</v>
      </c>
      <c r="H229" s="239">
        <v>42.487000000000002</v>
      </c>
      <c r="I229" s="240"/>
      <c r="J229" s="241">
        <f>ROUND(I229*H229,2)</f>
        <v>0</v>
      </c>
      <c r="K229" s="242"/>
      <c r="L229" s="43"/>
      <c r="M229" s="243" t="s">
        <v>1</v>
      </c>
      <c r="N229" s="244" t="s">
        <v>38</v>
      </c>
      <c r="O229" s="90"/>
      <c r="P229" s="245">
        <f>O229*H229</f>
        <v>0</v>
      </c>
      <c r="Q229" s="245">
        <v>0</v>
      </c>
      <c r="R229" s="245">
        <f>Q229*H229</f>
        <v>0</v>
      </c>
      <c r="S229" s="245">
        <v>0</v>
      </c>
      <c r="T229" s="246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47" t="s">
        <v>131</v>
      </c>
      <c r="AT229" s="247" t="s">
        <v>127</v>
      </c>
      <c r="AU229" s="247" t="s">
        <v>83</v>
      </c>
      <c r="AY229" s="16" t="s">
        <v>125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6" t="s">
        <v>81</v>
      </c>
      <c r="BK229" s="248">
        <f>ROUND(I229*H229,2)</f>
        <v>0</v>
      </c>
      <c r="BL229" s="16" t="s">
        <v>131</v>
      </c>
      <c r="BM229" s="247" t="s">
        <v>298</v>
      </c>
    </row>
    <row r="230" s="2" customFormat="1">
      <c r="A230" s="37"/>
      <c r="B230" s="38"/>
      <c r="C230" s="39"/>
      <c r="D230" s="249" t="s">
        <v>133</v>
      </c>
      <c r="E230" s="39"/>
      <c r="F230" s="250" t="s">
        <v>297</v>
      </c>
      <c r="G230" s="39"/>
      <c r="H230" s="39"/>
      <c r="I230" s="143"/>
      <c r="J230" s="39"/>
      <c r="K230" s="39"/>
      <c r="L230" s="43"/>
      <c r="M230" s="251"/>
      <c r="N230" s="252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133</v>
      </c>
      <c r="AU230" s="16" t="s">
        <v>83</v>
      </c>
    </row>
    <row r="231" s="2" customFormat="1" ht="21.75" customHeight="1">
      <c r="A231" s="37"/>
      <c r="B231" s="38"/>
      <c r="C231" s="235" t="s">
        <v>87</v>
      </c>
      <c r="D231" s="235" t="s">
        <v>127</v>
      </c>
      <c r="E231" s="236" t="s">
        <v>299</v>
      </c>
      <c r="F231" s="237" t="s">
        <v>300</v>
      </c>
      <c r="G231" s="238" t="s">
        <v>282</v>
      </c>
      <c r="H231" s="239">
        <v>64.778000000000006</v>
      </c>
      <c r="I231" s="240"/>
      <c r="J231" s="241">
        <f>ROUND(I231*H231,2)</f>
        <v>0</v>
      </c>
      <c r="K231" s="242"/>
      <c r="L231" s="43"/>
      <c r="M231" s="243" t="s">
        <v>1</v>
      </c>
      <c r="N231" s="244" t="s">
        <v>38</v>
      </c>
      <c r="O231" s="90"/>
      <c r="P231" s="245">
        <f>O231*H231</f>
        <v>0</v>
      </c>
      <c r="Q231" s="245">
        <v>0</v>
      </c>
      <c r="R231" s="245">
        <f>Q231*H231</f>
        <v>0</v>
      </c>
      <c r="S231" s="245">
        <v>0</v>
      </c>
      <c r="T231" s="246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47" t="s">
        <v>131</v>
      </c>
      <c r="AT231" s="247" t="s">
        <v>127</v>
      </c>
      <c r="AU231" s="247" t="s">
        <v>83</v>
      </c>
      <c r="AY231" s="16" t="s">
        <v>125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6" t="s">
        <v>81</v>
      </c>
      <c r="BK231" s="248">
        <f>ROUND(I231*H231,2)</f>
        <v>0</v>
      </c>
      <c r="BL231" s="16" t="s">
        <v>131</v>
      </c>
      <c r="BM231" s="247" t="s">
        <v>301</v>
      </c>
    </row>
    <row r="232" s="2" customFormat="1">
      <c r="A232" s="37"/>
      <c r="B232" s="38"/>
      <c r="C232" s="39"/>
      <c r="D232" s="249" t="s">
        <v>133</v>
      </c>
      <c r="E232" s="39"/>
      <c r="F232" s="250" t="s">
        <v>302</v>
      </c>
      <c r="G232" s="39"/>
      <c r="H232" s="39"/>
      <c r="I232" s="143"/>
      <c r="J232" s="39"/>
      <c r="K232" s="39"/>
      <c r="L232" s="43"/>
      <c r="M232" s="251"/>
      <c r="N232" s="252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133</v>
      </c>
      <c r="AU232" s="16" t="s">
        <v>83</v>
      </c>
    </row>
    <row r="233" s="13" customFormat="1">
      <c r="A233" s="13"/>
      <c r="B233" s="253"/>
      <c r="C233" s="254"/>
      <c r="D233" s="249" t="s">
        <v>135</v>
      </c>
      <c r="E233" s="255" t="s">
        <v>1</v>
      </c>
      <c r="F233" s="256" t="s">
        <v>303</v>
      </c>
      <c r="G233" s="254"/>
      <c r="H233" s="257">
        <v>64.778000000000006</v>
      </c>
      <c r="I233" s="258"/>
      <c r="J233" s="254"/>
      <c r="K233" s="254"/>
      <c r="L233" s="259"/>
      <c r="M233" s="260"/>
      <c r="N233" s="261"/>
      <c r="O233" s="261"/>
      <c r="P233" s="261"/>
      <c r="Q233" s="261"/>
      <c r="R233" s="261"/>
      <c r="S233" s="261"/>
      <c r="T233" s="26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3" t="s">
        <v>135</v>
      </c>
      <c r="AU233" s="263" t="s">
        <v>83</v>
      </c>
      <c r="AV233" s="13" t="s">
        <v>83</v>
      </c>
      <c r="AW233" s="13" t="s">
        <v>30</v>
      </c>
      <c r="AX233" s="13" t="s">
        <v>73</v>
      </c>
      <c r="AY233" s="263" t="s">
        <v>125</v>
      </c>
    </row>
    <row r="234" s="14" customFormat="1">
      <c r="A234" s="14"/>
      <c r="B234" s="264"/>
      <c r="C234" s="265"/>
      <c r="D234" s="249" t="s">
        <v>135</v>
      </c>
      <c r="E234" s="266" t="s">
        <v>1</v>
      </c>
      <c r="F234" s="267" t="s">
        <v>137</v>
      </c>
      <c r="G234" s="265"/>
      <c r="H234" s="268">
        <v>64.778000000000006</v>
      </c>
      <c r="I234" s="269"/>
      <c r="J234" s="265"/>
      <c r="K234" s="265"/>
      <c r="L234" s="270"/>
      <c r="M234" s="286"/>
      <c r="N234" s="287"/>
      <c r="O234" s="287"/>
      <c r="P234" s="287"/>
      <c r="Q234" s="287"/>
      <c r="R234" s="287"/>
      <c r="S234" s="287"/>
      <c r="T234" s="28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4" t="s">
        <v>135</v>
      </c>
      <c r="AU234" s="274" t="s">
        <v>83</v>
      </c>
      <c r="AV234" s="14" t="s">
        <v>131</v>
      </c>
      <c r="AW234" s="14" t="s">
        <v>30</v>
      </c>
      <c r="AX234" s="14" t="s">
        <v>81</v>
      </c>
      <c r="AY234" s="274" t="s">
        <v>125</v>
      </c>
    </row>
    <row r="235" s="2" customFormat="1" ht="6.96" customHeight="1">
      <c r="A235" s="37"/>
      <c r="B235" s="65"/>
      <c r="C235" s="66"/>
      <c r="D235" s="66"/>
      <c r="E235" s="66"/>
      <c r="F235" s="66"/>
      <c r="G235" s="66"/>
      <c r="H235" s="66"/>
      <c r="I235" s="182"/>
      <c r="J235" s="66"/>
      <c r="K235" s="66"/>
      <c r="L235" s="43"/>
      <c r="M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</row>
  </sheetData>
  <sheetProtection sheet="1" autoFilter="0" formatColumns="0" formatRows="0" objects="1" scenarios="1" spinCount="100000" saltValue="9jYysKZKv8kX9mzxlytO2L91/Iwg6HV4oEuAISHDcrjlZUNVKGCgUhM98KknGSqgJzp5n9U8v7GESUR9Rd9s6w==" hashValue="Jmp1mWKsRvgEyLGJQK67aJInNJFnYOX1QhsF08JYGS7T2XlkeQ6M6ouQJUerasRTZBAqGkj/8M7zEJefQAn3QA==" algorithmName="SHA-512" password="DD66"/>
  <autoFilter ref="C121:K23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83</v>
      </c>
    </row>
    <row r="4" s="1" customFormat="1" ht="24.96" customHeight="1">
      <c r="B4" s="19"/>
      <c r="D4" s="139" t="s">
        <v>96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Dobříš-úprava komunikací na sídl. Větrník uznatelné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97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304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13. 12. 2018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26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27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29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26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31</v>
      </c>
      <c r="E23" s="37"/>
      <c r="F23" s="37"/>
      <c r="G23" s="37"/>
      <c r="H23" s="37"/>
      <c r="I23" s="146" t="s">
        <v>25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tr">
        <f>IF('Rekapitulace stavby'!E20="","",'Rekapitulace stavby'!E20)</f>
        <v xml:space="preserve"> </v>
      </c>
      <c r="F24" s="37"/>
      <c r="G24" s="37"/>
      <c r="H24" s="37"/>
      <c r="I24" s="146" t="s">
        <v>26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32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33</v>
      </c>
      <c r="E30" s="37"/>
      <c r="F30" s="37"/>
      <c r="G30" s="37"/>
      <c r="H30" s="37"/>
      <c r="I30" s="143"/>
      <c r="J30" s="156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35</v>
      </c>
      <c r="G32" s="37"/>
      <c r="H32" s="37"/>
      <c r="I32" s="158" t="s">
        <v>34</v>
      </c>
      <c r="J32" s="15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37</v>
      </c>
      <c r="E33" s="141" t="s">
        <v>38</v>
      </c>
      <c r="F33" s="160">
        <f>ROUND((SUM(BE122:BE215)),  2)</f>
        <v>0</v>
      </c>
      <c r="G33" s="37"/>
      <c r="H33" s="37"/>
      <c r="I33" s="161">
        <v>0.20999999999999999</v>
      </c>
      <c r="J33" s="160">
        <f>ROUND(((SUM(BE122:BE215))*I33),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39</v>
      </c>
      <c r="F34" s="160">
        <f>ROUND((SUM(BF122:BF215)),  2)</f>
        <v>0</v>
      </c>
      <c r="G34" s="37"/>
      <c r="H34" s="37"/>
      <c r="I34" s="161">
        <v>0.14999999999999999</v>
      </c>
      <c r="J34" s="160">
        <f>ROUND(((SUM(BF122:BF215))*I34),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40</v>
      </c>
      <c r="F35" s="160">
        <f>ROUND((SUM(BG122:BG215)),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41</v>
      </c>
      <c r="F36" s="160">
        <f>ROUND((SUM(BH122:BH215)),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60">
        <f>ROUND((SUM(BI122:BI215)),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46</v>
      </c>
      <c r="E50" s="171"/>
      <c r="F50" s="171"/>
      <c r="G50" s="170" t="s">
        <v>47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6"/>
      <c r="J61" s="177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50</v>
      </c>
      <c r="E65" s="178"/>
      <c r="F65" s="178"/>
      <c r="G65" s="170" t="s">
        <v>51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6"/>
      <c r="J76" s="177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Dobříš-úprava komunikací na sídl. Větrník uznatelné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102 - rozšíření Jeřábové před č.p. 1352,1353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6" t="s">
        <v>22</v>
      </c>
      <c r="J89" s="78" t="str">
        <f>IF(J12="","",J12)</f>
        <v>13. 12. 2018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6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100</v>
      </c>
      <c r="D94" s="188"/>
      <c r="E94" s="188"/>
      <c r="F94" s="188"/>
      <c r="G94" s="188"/>
      <c r="H94" s="188"/>
      <c r="I94" s="189"/>
      <c r="J94" s="190" t="s">
        <v>101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102</v>
      </c>
      <c r="D96" s="39"/>
      <c r="E96" s="39"/>
      <c r="F96" s="39"/>
      <c r="G96" s="39"/>
      <c r="H96" s="39"/>
      <c r="I96" s="143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92"/>
      <c r="C97" s="193"/>
      <c r="D97" s="194" t="s">
        <v>104</v>
      </c>
      <c r="E97" s="195"/>
      <c r="F97" s="195"/>
      <c r="G97" s="195"/>
      <c r="H97" s="195"/>
      <c r="I97" s="196"/>
      <c r="J97" s="197">
        <f>J123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105</v>
      </c>
      <c r="E98" s="202"/>
      <c r="F98" s="202"/>
      <c r="G98" s="202"/>
      <c r="H98" s="202"/>
      <c r="I98" s="203"/>
      <c r="J98" s="204">
        <f>J124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106</v>
      </c>
      <c r="E99" s="202"/>
      <c r="F99" s="202"/>
      <c r="G99" s="202"/>
      <c r="H99" s="202"/>
      <c r="I99" s="203"/>
      <c r="J99" s="204">
        <f>J157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107</v>
      </c>
      <c r="E100" s="202"/>
      <c r="F100" s="202"/>
      <c r="G100" s="202"/>
      <c r="H100" s="202"/>
      <c r="I100" s="203"/>
      <c r="J100" s="204">
        <f>J172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9"/>
      <c r="C101" s="200"/>
      <c r="D101" s="201" t="s">
        <v>108</v>
      </c>
      <c r="E101" s="202"/>
      <c r="F101" s="202"/>
      <c r="G101" s="202"/>
      <c r="H101" s="202"/>
      <c r="I101" s="203"/>
      <c r="J101" s="204">
        <f>J200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109</v>
      </c>
      <c r="E102" s="202"/>
      <c r="F102" s="202"/>
      <c r="G102" s="202"/>
      <c r="H102" s="202"/>
      <c r="I102" s="203"/>
      <c r="J102" s="204">
        <f>J203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143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182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185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110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6" t="str">
        <f>E7</f>
        <v>Dobříš-úprava komunikací na sídl. Větrník uznatelné</v>
      </c>
      <c r="F112" s="31"/>
      <c r="G112" s="31"/>
      <c r="H112" s="31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97</v>
      </c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102 - rozšíření Jeřábové před č.p. 1352,1353</v>
      </c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146" t="s">
        <v>22</v>
      </c>
      <c r="J116" s="78" t="str">
        <f>IF(J12="","",J12)</f>
        <v>13. 12. 2018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146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146" t="s">
        <v>31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14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206"/>
      <c r="B121" s="207"/>
      <c r="C121" s="208" t="s">
        <v>111</v>
      </c>
      <c r="D121" s="209" t="s">
        <v>58</v>
      </c>
      <c r="E121" s="209" t="s">
        <v>54</v>
      </c>
      <c r="F121" s="209" t="s">
        <v>55</v>
      </c>
      <c r="G121" s="209" t="s">
        <v>112</v>
      </c>
      <c r="H121" s="209" t="s">
        <v>113</v>
      </c>
      <c r="I121" s="210" t="s">
        <v>114</v>
      </c>
      <c r="J121" s="211" t="s">
        <v>101</v>
      </c>
      <c r="K121" s="212" t="s">
        <v>115</v>
      </c>
      <c r="L121" s="213"/>
      <c r="M121" s="99" t="s">
        <v>1</v>
      </c>
      <c r="N121" s="100" t="s">
        <v>37</v>
      </c>
      <c r="O121" s="100" t="s">
        <v>116</v>
      </c>
      <c r="P121" s="100" t="s">
        <v>117</v>
      </c>
      <c r="Q121" s="100" t="s">
        <v>118</v>
      </c>
      <c r="R121" s="100" t="s">
        <v>119</v>
      </c>
      <c r="S121" s="100" t="s">
        <v>120</v>
      </c>
      <c r="T121" s="101" t="s">
        <v>121</v>
      </c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</row>
    <row r="122" s="2" customFormat="1" ht="22.8" customHeight="1">
      <c r="A122" s="37"/>
      <c r="B122" s="38"/>
      <c r="C122" s="106" t="s">
        <v>122</v>
      </c>
      <c r="D122" s="39"/>
      <c r="E122" s="39"/>
      <c r="F122" s="39"/>
      <c r="G122" s="39"/>
      <c r="H122" s="39"/>
      <c r="I122" s="143"/>
      <c r="J122" s="214">
        <f>BK122</f>
        <v>0</v>
      </c>
      <c r="K122" s="39"/>
      <c r="L122" s="43"/>
      <c r="M122" s="102"/>
      <c r="N122" s="215"/>
      <c r="O122" s="103"/>
      <c r="P122" s="216">
        <f>P123</f>
        <v>0</v>
      </c>
      <c r="Q122" s="103"/>
      <c r="R122" s="216">
        <f>R123</f>
        <v>83.460213899999999</v>
      </c>
      <c r="S122" s="103"/>
      <c r="T122" s="217">
        <f>T123</f>
        <v>104.857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72</v>
      </c>
      <c r="AU122" s="16" t="s">
        <v>103</v>
      </c>
      <c r="BK122" s="218">
        <f>BK123</f>
        <v>0</v>
      </c>
    </row>
    <row r="123" s="12" customFormat="1" ht="25.92" customHeight="1">
      <c r="A123" s="12"/>
      <c r="B123" s="219"/>
      <c r="C123" s="220"/>
      <c r="D123" s="221" t="s">
        <v>72</v>
      </c>
      <c r="E123" s="222" t="s">
        <v>123</v>
      </c>
      <c r="F123" s="222" t="s">
        <v>124</v>
      </c>
      <c r="G123" s="220"/>
      <c r="H123" s="220"/>
      <c r="I123" s="223"/>
      <c r="J123" s="224">
        <f>BK123</f>
        <v>0</v>
      </c>
      <c r="K123" s="220"/>
      <c r="L123" s="225"/>
      <c r="M123" s="226"/>
      <c r="N123" s="227"/>
      <c r="O123" s="227"/>
      <c r="P123" s="228">
        <f>P124+P157+P172+P203</f>
        <v>0</v>
      </c>
      <c r="Q123" s="227"/>
      <c r="R123" s="228">
        <f>R124+R157+R172+R203</f>
        <v>83.460213899999999</v>
      </c>
      <c r="S123" s="227"/>
      <c r="T123" s="229">
        <f>T124+T157+T172+T203</f>
        <v>104.857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81</v>
      </c>
      <c r="AT123" s="231" t="s">
        <v>72</v>
      </c>
      <c r="AU123" s="231" t="s">
        <v>73</v>
      </c>
      <c r="AY123" s="230" t="s">
        <v>125</v>
      </c>
      <c r="BK123" s="232">
        <f>BK124+BK157+BK172+BK203</f>
        <v>0</v>
      </c>
    </row>
    <row r="124" s="12" customFormat="1" ht="22.8" customHeight="1">
      <c r="A124" s="12"/>
      <c r="B124" s="219"/>
      <c r="C124" s="220"/>
      <c r="D124" s="221" t="s">
        <v>72</v>
      </c>
      <c r="E124" s="233" t="s">
        <v>81</v>
      </c>
      <c r="F124" s="233" t="s">
        <v>126</v>
      </c>
      <c r="G124" s="220"/>
      <c r="H124" s="220"/>
      <c r="I124" s="223"/>
      <c r="J124" s="234">
        <f>BK124</f>
        <v>0</v>
      </c>
      <c r="K124" s="220"/>
      <c r="L124" s="225"/>
      <c r="M124" s="226"/>
      <c r="N124" s="227"/>
      <c r="O124" s="227"/>
      <c r="P124" s="228">
        <f>SUM(P125:P156)</f>
        <v>0</v>
      </c>
      <c r="Q124" s="227"/>
      <c r="R124" s="228">
        <f>SUM(R125:R156)</f>
        <v>0</v>
      </c>
      <c r="S124" s="227"/>
      <c r="T124" s="229">
        <f>SUM(T125:T156)</f>
        <v>104.857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81</v>
      </c>
      <c r="AT124" s="231" t="s">
        <v>72</v>
      </c>
      <c r="AU124" s="231" t="s">
        <v>81</v>
      </c>
      <c r="AY124" s="230" t="s">
        <v>125</v>
      </c>
      <c r="BK124" s="232">
        <f>SUM(BK125:BK156)</f>
        <v>0</v>
      </c>
    </row>
    <row r="125" s="2" customFormat="1" ht="21.75" customHeight="1">
      <c r="A125" s="37"/>
      <c r="B125" s="38"/>
      <c r="C125" s="235" t="s">
        <v>131</v>
      </c>
      <c r="D125" s="235" t="s">
        <v>127</v>
      </c>
      <c r="E125" s="236" t="s">
        <v>305</v>
      </c>
      <c r="F125" s="237" t="s">
        <v>306</v>
      </c>
      <c r="G125" s="238" t="s">
        <v>130</v>
      </c>
      <c r="H125" s="239">
        <v>24</v>
      </c>
      <c r="I125" s="240"/>
      <c r="J125" s="241">
        <f>ROUND(I125*H125,2)</f>
        <v>0</v>
      </c>
      <c r="K125" s="242"/>
      <c r="L125" s="43"/>
      <c r="M125" s="243" t="s">
        <v>1</v>
      </c>
      <c r="N125" s="244" t="s">
        <v>38</v>
      </c>
      <c r="O125" s="90"/>
      <c r="P125" s="245">
        <f>O125*H125</f>
        <v>0</v>
      </c>
      <c r="Q125" s="245">
        <v>0</v>
      </c>
      <c r="R125" s="245">
        <f>Q125*H125</f>
        <v>0</v>
      </c>
      <c r="S125" s="245">
        <v>0.26000000000000001</v>
      </c>
      <c r="T125" s="246">
        <f>S125*H125</f>
        <v>6.2400000000000002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7" t="s">
        <v>131</v>
      </c>
      <c r="AT125" s="247" t="s">
        <v>127</v>
      </c>
      <c r="AU125" s="247" t="s">
        <v>83</v>
      </c>
      <c r="AY125" s="16" t="s">
        <v>125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6" t="s">
        <v>81</v>
      </c>
      <c r="BK125" s="248">
        <f>ROUND(I125*H125,2)</f>
        <v>0</v>
      </c>
      <c r="BL125" s="16" t="s">
        <v>131</v>
      </c>
      <c r="BM125" s="247" t="s">
        <v>307</v>
      </c>
    </row>
    <row r="126" s="2" customFormat="1">
      <c r="A126" s="37"/>
      <c r="B126" s="38"/>
      <c r="C126" s="39"/>
      <c r="D126" s="249" t="s">
        <v>133</v>
      </c>
      <c r="E126" s="39"/>
      <c r="F126" s="250" t="s">
        <v>308</v>
      </c>
      <c r="G126" s="39"/>
      <c r="H126" s="39"/>
      <c r="I126" s="143"/>
      <c r="J126" s="39"/>
      <c r="K126" s="39"/>
      <c r="L126" s="43"/>
      <c r="M126" s="251"/>
      <c r="N126" s="252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133</v>
      </c>
      <c r="AU126" s="16" t="s">
        <v>83</v>
      </c>
    </row>
    <row r="127" s="13" customFormat="1">
      <c r="A127" s="13"/>
      <c r="B127" s="253"/>
      <c r="C127" s="254"/>
      <c r="D127" s="249" t="s">
        <v>135</v>
      </c>
      <c r="E127" s="255" t="s">
        <v>1</v>
      </c>
      <c r="F127" s="256" t="s">
        <v>309</v>
      </c>
      <c r="G127" s="254"/>
      <c r="H127" s="257">
        <v>24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3" t="s">
        <v>135</v>
      </c>
      <c r="AU127" s="263" t="s">
        <v>83</v>
      </c>
      <c r="AV127" s="13" t="s">
        <v>83</v>
      </c>
      <c r="AW127" s="13" t="s">
        <v>30</v>
      </c>
      <c r="AX127" s="13" t="s">
        <v>73</v>
      </c>
      <c r="AY127" s="263" t="s">
        <v>125</v>
      </c>
    </row>
    <row r="128" s="14" customFormat="1">
      <c r="A128" s="14"/>
      <c r="B128" s="264"/>
      <c r="C128" s="265"/>
      <c r="D128" s="249" t="s">
        <v>135</v>
      </c>
      <c r="E128" s="266" t="s">
        <v>1</v>
      </c>
      <c r="F128" s="267" t="s">
        <v>137</v>
      </c>
      <c r="G128" s="265"/>
      <c r="H128" s="268">
        <v>24</v>
      </c>
      <c r="I128" s="269"/>
      <c r="J128" s="265"/>
      <c r="K128" s="265"/>
      <c r="L128" s="270"/>
      <c r="M128" s="271"/>
      <c r="N128" s="272"/>
      <c r="O128" s="272"/>
      <c r="P128" s="272"/>
      <c r="Q128" s="272"/>
      <c r="R128" s="272"/>
      <c r="S128" s="272"/>
      <c r="T128" s="27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4" t="s">
        <v>135</v>
      </c>
      <c r="AU128" s="274" t="s">
        <v>83</v>
      </c>
      <c r="AV128" s="14" t="s">
        <v>131</v>
      </c>
      <c r="AW128" s="14" t="s">
        <v>30</v>
      </c>
      <c r="AX128" s="14" t="s">
        <v>81</v>
      </c>
      <c r="AY128" s="274" t="s">
        <v>125</v>
      </c>
    </row>
    <row r="129" s="2" customFormat="1" ht="21.75" customHeight="1">
      <c r="A129" s="37"/>
      <c r="B129" s="38"/>
      <c r="C129" s="235" t="s">
        <v>154</v>
      </c>
      <c r="D129" s="235" t="s">
        <v>127</v>
      </c>
      <c r="E129" s="236" t="s">
        <v>128</v>
      </c>
      <c r="F129" s="237" t="s">
        <v>129</v>
      </c>
      <c r="G129" s="238" t="s">
        <v>130</v>
      </c>
      <c r="H129" s="239">
        <v>223</v>
      </c>
      <c r="I129" s="240"/>
      <c r="J129" s="241">
        <f>ROUND(I129*H129,2)</f>
        <v>0</v>
      </c>
      <c r="K129" s="242"/>
      <c r="L129" s="43"/>
      <c r="M129" s="243" t="s">
        <v>1</v>
      </c>
      <c r="N129" s="244" t="s">
        <v>38</v>
      </c>
      <c r="O129" s="90"/>
      <c r="P129" s="245">
        <f>O129*H129</f>
        <v>0</v>
      </c>
      <c r="Q129" s="245">
        <v>0</v>
      </c>
      <c r="R129" s="245">
        <f>Q129*H129</f>
        <v>0</v>
      </c>
      <c r="S129" s="245">
        <v>0.17000000000000001</v>
      </c>
      <c r="T129" s="246">
        <f>S129*H129</f>
        <v>37.910000000000004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7" t="s">
        <v>131</v>
      </c>
      <c r="AT129" s="247" t="s">
        <v>127</v>
      </c>
      <c r="AU129" s="247" t="s">
        <v>83</v>
      </c>
      <c r="AY129" s="16" t="s">
        <v>125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6" t="s">
        <v>81</v>
      </c>
      <c r="BK129" s="248">
        <f>ROUND(I129*H129,2)</f>
        <v>0</v>
      </c>
      <c r="BL129" s="16" t="s">
        <v>131</v>
      </c>
      <c r="BM129" s="247" t="s">
        <v>310</v>
      </c>
    </row>
    <row r="130" s="2" customFormat="1">
      <c r="A130" s="37"/>
      <c r="B130" s="38"/>
      <c r="C130" s="39"/>
      <c r="D130" s="249" t="s">
        <v>133</v>
      </c>
      <c r="E130" s="39"/>
      <c r="F130" s="250" t="s">
        <v>134</v>
      </c>
      <c r="G130" s="39"/>
      <c r="H130" s="39"/>
      <c r="I130" s="143"/>
      <c r="J130" s="39"/>
      <c r="K130" s="39"/>
      <c r="L130" s="43"/>
      <c r="M130" s="251"/>
      <c r="N130" s="252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133</v>
      </c>
      <c r="AU130" s="16" t="s">
        <v>83</v>
      </c>
    </row>
    <row r="131" s="13" customFormat="1">
      <c r="A131" s="13"/>
      <c r="B131" s="253"/>
      <c r="C131" s="254"/>
      <c r="D131" s="249" t="s">
        <v>135</v>
      </c>
      <c r="E131" s="255" t="s">
        <v>1</v>
      </c>
      <c r="F131" s="256" t="s">
        <v>311</v>
      </c>
      <c r="G131" s="254"/>
      <c r="H131" s="257">
        <v>199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3" t="s">
        <v>135</v>
      </c>
      <c r="AU131" s="263" t="s">
        <v>83</v>
      </c>
      <c r="AV131" s="13" t="s">
        <v>83</v>
      </c>
      <c r="AW131" s="13" t="s">
        <v>30</v>
      </c>
      <c r="AX131" s="13" t="s">
        <v>73</v>
      </c>
      <c r="AY131" s="263" t="s">
        <v>125</v>
      </c>
    </row>
    <row r="132" s="13" customFormat="1">
      <c r="A132" s="13"/>
      <c r="B132" s="253"/>
      <c r="C132" s="254"/>
      <c r="D132" s="249" t="s">
        <v>135</v>
      </c>
      <c r="E132" s="255" t="s">
        <v>1</v>
      </c>
      <c r="F132" s="256" t="s">
        <v>312</v>
      </c>
      <c r="G132" s="254"/>
      <c r="H132" s="257">
        <v>24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3" t="s">
        <v>135</v>
      </c>
      <c r="AU132" s="263" t="s">
        <v>83</v>
      </c>
      <c r="AV132" s="13" t="s">
        <v>83</v>
      </c>
      <c r="AW132" s="13" t="s">
        <v>30</v>
      </c>
      <c r="AX132" s="13" t="s">
        <v>73</v>
      </c>
      <c r="AY132" s="263" t="s">
        <v>125</v>
      </c>
    </row>
    <row r="133" s="14" customFormat="1">
      <c r="A133" s="14"/>
      <c r="B133" s="264"/>
      <c r="C133" s="265"/>
      <c r="D133" s="249" t="s">
        <v>135</v>
      </c>
      <c r="E133" s="266" t="s">
        <v>1</v>
      </c>
      <c r="F133" s="267" t="s">
        <v>137</v>
      </c>
      <c r="G133" s="265"/>
      <c r="H133" s="268">
        <v>223</v>
      </c>
      <c r="I133" s="269"/>
      <c r="J133" s="265"/>
      <c r="K133" s="265"/>
      <c r="L133" s="270"/>
      <c r="M133" s="271"/>
      <c r="N133" s="272"/>
      <c r="O133" s="272"/>
      <c r="P133" s="272"/>
      <c r="Q133" s="272"/>
      <c r="R133" s="272"/>
      <c r="S133" s="272"/>
      <c r="T133" s="27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4" t="s">
        <v>135</v>
      </c>
      <c r="AU133" s="274" t="s">
        <v>83</v>
      </c>
      <c r="AV133" s="14" t="s">
        <v>131</v>
      </c>
      <c r="AW133" s="14" t="s">
        <v>4</v>
      </c>
      <c r="AX133" s="14" t="s">
        <v>81</v>
      </c>
      <c r="AY133" s="274" t="s">
        <v>125</v>
      </c>
    </row>
    <row r="134" s="2" customFormat="1" ht="21.75" customHeight="1">
      <c r="A134" s="37"/>
      <c r="B134" s="38"/>
      <c r="C134" s="235" t="s">
        <v>313</v>
      </c>
      <c r="D134" s="235" t="s">
        <v>127</v>
      </c>
      <c r="E134" s="236" t="s">
        <v>314</v>
      </c>
      <c r="F134" s="237" t="s">
        <v>315</v>
      </c>
      <c r="G134" s="238" t="s">
        <v>130</v>
      </c>
      <c r="H134" s="239">
        <v>199</v>
      </c>
      <c r="I134" s="240"/>
      <c r="J134" s="241">
        <f>ROUND(I134*H134,2)</f>
        <v>0</v>
      </c>
      <c r="K134" s="242"/>
      <c r="L134" s="43"/>
      <c r="M134" s="243" t="s">
        <v>1</v>
      </c>
      <c r="N134" s="244" t="s">
        <v>38</v>
      </c>
      <c r="O134" s="90"/>
      <c r="P134" s="245">
        <f>O134*H134</f>
        <v>0</v>
      </c>
      <c r="Q134" s="245">
        <v>0</v>
      </c>
      <c r="R134" s="245">
        <f>Q134*H134</f>
        <v>0</v>
      </c>
      <c r="S134" s="245">
        <v>0.098000000000000004</v>
      </c>
      <c r="T134" s="246">
        <f>S134*H134</f>
        <v>19.502000000000002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7" t="s">
        <v>131</v>
      </c>
      <c r="AT134" s="247" t="s">
        <v>127</v>
      </c>
      <c r="AU134" s="247" t="s">
        <v>83</v>
      </c>
      <c r="AY134" s="16" t="s">
        <v>125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6" t="s">
        <v>81</v>
      </c>
      <c r="BK134" s="248">
        <f>ROUND(I134*H134,2)</f>
        <v>0</v>
      </c>
      <c r="BL134" s="16" t="s">
        <v>131</v>
      </c>
      <c r="BM134" s="247" t="s">
        <v>316</v>
      </c>
    </row>
    <row r="135" s="2" customFormat="1">
      <c r="A135" s="37"/>
      <c r="B135" s="38"/>
      <c r="C135" s="39"/>
      <c r="D135" s="249" t="s">
        <v>133</v>
      </c>
      <c r="E135" s="39"/>
      <c r="F135" s="250" t="s">
        <v>317</v>
      </c>
      <c r="G135" s="39"/>
      <c r="H135" s="39"/>
      <c r="I135" s="143"/>
      <c r="J135" s="39"/>
      <c r="K135" s="39"/>
      <c r="L135" s="43"/>
      <c r="M135" s="251"/>
      <c r="N135" s="252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133</v>
      </c>
      <c r="AU135" s="16" t="s">
        <v>83</v>
      </c>
    </row>
    <row r="136" s="13" customFormat="1">
      <c r="A136" s="13"/>
      <c r="B136" s="253"/>
      <c r="C136" s="254"/>
      <c r="D136" s="249" t="s">
        <v>135</v>
      </c>
      <c r="E136" s="255" t="s">
        <v>1</v>
      </c>
      <c r="F136" s="256" t="s">
        <v>311</v>
      </c>
      <c r="G136" s="254"/>
      <c r="H136" s="257">
        <v>199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135</v>
      </c>
      <c r="AU136" s="263" t="s">
        <v>83</v>
      </c>
      <c r="AV136" s="13" t="s">
        <v>83</v>
      </c>
      <c r="AW136" s="13" t="s">
        <v>30</v>
      </c>
      <c r="AX136" s="13" t="s">
        <v>73</v>
      </c>
      <c r="AY136" s="263" t="s">
        <v>125</v>
      </c>
    </row>
    <row r="137" s="2" customFormat="1" ht="16.5" customHeight="1">
      <c r="A137" s="37"/>
      <c r="B137" s="38"/>
      <c r="C137" s="235" t="s">
        <v>167</v>
      </c>
      <c r="D137" s="235" t="s">
        <v>127</v>
      </c>
      <c r="E137" s="236" t="s">
        <v>155</v>
      </c>
      <c r="F137" s="237" t="s">
        <v>156</v>
      </c>
      <c r="G137" s="238" t="s">
        <v>157</v>
      </c>
      <c r="H137" s="239">
        <v>201</v>
      </c>
      <c r="I137" s="240"/>
      <c r="J137" s="241">
        <f>ROUND(I137*H137,2)</f>
        <v>0</v>
      </c>
      <c r="K137" s="242"/>
      <c r="L137" s="43"/>
      <c r="M137" s="243" t="s">
        <v>1</v>
      </c>
      <c r="N137" s="244" t="s">
        <v>38</v>
      </c>
      <c r="O137" s="90"/>
      <c r="P137" s="245">
        <f>O137*H137</f>
        <v>0</v>
      </c>
      <c r="Q137" s="245">
        <v>0</v>
      </c>
      <c r="R137" s="245">
        <f>Q137*H137</f>
        <v>0</v>
      </c>
      <c r="S137" s="245">
        <v>0.20499999999999999</v>
      </c>
      <c r="T137" s="246">
        <f>S137*H137</f>
        <v>41.204999999999998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7" t="s">
        <v>131</v>
      </c>
      <c r="AT137" s="247" t="s">
        <v>127</v>
      </c>
      <c r="AU137" s="247" t="s">
        <v>83</v>
      </c>
      <c r="AY137" s="16" t="s">
        <v>125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6" t="s">
        <v>81</v>
      </c>
      <c r="BK137" s="248">
        <f>ROUND(I137*H137,2)</f>
        <v>0</v>
      </c>
      <c r="BL137" s="16" t="s">
        <v>131</v>
      </c>
      <c r="BM137" s="247" t="s">
        <v>318</v>
      </c>
    </row>
    <row r="138" s="2" customFormat="1">
      <c r="A138" s="37"/>
      <c r="B138" s="38"/>
      <c r="C138" s="39"/>
      <c r="D138" s="249" t="s">
        <v>133</v>
      </c>
      <c r="E138" s="39"/>
      <c r="F138" s="250" t="s">
        <v>159</v>
      </c>
      <c r="G138" s="39"/>
      <c r="H138" s="39"/>
      <c r="I138" s="143"/>
      <c r="J138" s="39"/>
      <c r="K138" s="39"/>
      <c r="L138" s="43"/>
      <c r="M138" s="251"/>
      <c r="N138" s="252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133</v>
      </c>
      <c r="AU138" s="16" t="s">
        <v>83</v>
      </c>
    </row>
    <row r="139" s="13" customFormat="1">
      <c r="A139" s="13"/>
      <c r="B139" s="253"/>
      <c r="C139" s="254"/>
      <c r="D139" s="249" t="s">
        <v>135</v>
      </c>
      <c r="E139" s="255" t="s">
        <v>1</v>
      </c>
      <c r="F139" s="256" t="s">
        <v>319</v>
      </c>
      <c r="G139" s="254"/>
      <c r="H139" s="257">
        <v>90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3" t="s">
        <v>135</v>
      </c>
      <c r="AU139" s="263" t="s">
        <v>83</v>
      </c>
      <c r="AV139" s="13" t="s">
        <v>83</v>
      </c>
      <c r="AW139" s="13" t="s">
        <v>30</v>
      </c>
      <c r="AX139" s="13" t="s">
        <v>73</v>
      </c>
      <c r="AY139" s="263" t="s">
        <v>125</v>
      </c>
    </row>
    <row r="140" s="13" customFormat="1">
      <c r="A140" s="13"/>
      <c r="B140" s="253"/>
      <c r="C140" s="254"/>
      <c r="D140" s="249" t="s">
        <v>135</v>
      </c>
      <c r="E140" s="255" t="s">
        <v>1</v>
      </c>
      <c r="F140" s="256" t="s">
        <v>320</v>
      </c>
      <c r="G140" s="254"/>
      <c r="H140" s="257">
        <v>111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3" t="s">
        <v>135</v>
      </c>
      <c r="AU140" s="263" t="s">
        <v>83</v>
      </c>
      <c r="AV140" s="13" t="s">
        <v>83</v>
      </c>
      <c r="AW140" s="13" t="s">
        <v>30</v>
      </c>
      <c r="AX140" s="13" t="s">
        <v>73</v>
      </c>
      <c r="AY140" s="263" t="s">
        <v>125</v>
      </c>
    </row>
    <row r="141" s="2" customFormat="1" ht="16.5" customHeight="1">
      <c r="A141" s="37"/>
      <c r="B141" s="38"/>
      <c r="C141" s="235" t="s">
        <v>321</v>
      </c>
      <c r="D141" s="235" t="s">
        <v>127</v>
      </c>
      <c r="E141" s="236" t="s">
        <v>168</v>
      </c>
      <c r="F141" s="237" t="s">
        <v>169</v>
      </c>
      <c r="G141" s="238" t="s">
        <v>157</v>
      </c>
      <c r="H141" s="239">
        <v>201</v>
      </c>
      <c r="I141" s="240"/>
      <c r="J141" s="241">
        <f>ROUND(I141*H141,2)</f>
        <v>0</v>
      </c>
      <c r="K141" s="242"/>
      <c r="L141" s="43"/>
      <c r="M141" s="243" t="s">
        <v>1</v>
      </c>
      <c r="N141" s="244" t="s">
        <v>38</v>
      </c>
      <c r="O141" s="90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7" t="s">
        <v>131</v>
      </c>
      <c r="AT141" s="247" t="s">
        <v>127</v>
      </c>
      <c r="AU141" s="247" t="s">
        <v>83</v>
      </c>
      <c r="AY141" s="16" t="s">
        <v>125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6" t="s">
        <v>81</v>
      </c>
      <c r="BK141" s="248">
        <f>ROUND(I141*H141,2)</f>
        <v>0</v>
      </c>
      <c r="BL141" s="16" t="s">
        <v>131</v>
      </c>
      <c r="BM141" s="247" t="s">
        <v>322</v>
      </c>
    </row>
    <row r="142" s="2" customFormat="1">
      <c r="A142" s="37"/>
      <c r="B142" s="38"/>
      <c r="C142" s="39"/>
      <c r="D142" s="249" t="s">
        <v>133</v>
      </c>
      <c r="E142" s="39"/>
      <c r="F142" s="250" t="s">
        <v>171</v>
      </c>
      <c r="G142" s="39"/>
      <c r="H142" s="39"/>
      <c r="I142" s="143"/>
      <c r="J142" s="39"/>
      <c r="K142" s="39"/>
      <c r="L142" s="43"/>
      <c r="M142" s="251"/>
      <c r="N142" s="252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133</v>
      </c>
      <c r="AU142" s="16" t="s">
        <v>83</v>
      </c>
    </row>
    <row r="143" s="2" customFormat="1" ht="21.75" customHeight="1">
      <c r="A143" s="37"/>
      <c r="B143" s="38"/>
      <c r="C143" s="235" t="s">
        <v>323</v>
      </c>
      <c r="D143" s="235" t="s">
        <v>127</v>
      </c>
      <c r="E143" s="236" t="s">
        <v>324</v>
      </c>
      <c r="F143" s="237" t="s">
        <v>325</v>
      </c>
      <c r="G143" s="238" t="s">
        <v>326</v>
      </c>
      <c r="H143" s="239">
        <v>17.225000000000001</v>
      </c>
      <c r="I143" s="240"/>
      <c r="J143" s="241">
        <f>ROUND(I143*H143,2)</f>
        <v>0</v>
      </c>
      <c r="K143" s="242"/>
      <c r="L143" s="43"/>
      <c r="M143" s="243" t="s">
        <v>1</v>
      </c>
      <c r="N143" s="244" t="s">
        <v>38</v>
      </c>
      <c r="O143" s="90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7" t="s">
        <v>131</v>
      </c>
      <c r="AT143" s="247" t="s">
        <v>127</v>
      </c>
      <c r="AU143" s="247" t="s">
        <v>83</v>
      </c>
      <c r="AY143" s="16" t="s">
        <v>125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6" t="s">
        <v>81</v>
      </c>
      <c r="BK143" s="248">
        <f>ROUND(I143*H143,2)</f>
        <v>0</v>
      </c>
      <c r="BL143" s="16" t="s">
        <v>131</v>
      </c>
      <c r="BM143" s="247" t="s">
        <v>327</v>
      </c>
    </row>
    <row r="144" s="2" customFormat="1">
      <c r="A144" s="37"/>
      <c r="B144" s="38"/>
      <c r="C144" s="39"/>
      <c r="D144" s="249" t="s">
        <v>133</v>
      </c>
      <c r="E144" s="39"/>
      <c r="F144" s="250" t="s">
        <v>328</v>
      </c>
      <c r="G144" s="39"/>
      <c r="H144" s="39"/>
      <c r="I144" s="143"/>
      <c r="J144" s="39"/>
      <c r="K144" s="39"/>
      <c r="L144" s="43"/>
      <c r="M144" s="251"/>
      <c r="N144" s="252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133</v>
      </c>
      <c r="AU144" s="16" t="s">
        <v>83</v>
      </c>
    </row>
    <row r="145" s="13" customFormat="1">
      <c r="A145" s="13"/>
      <c r="B145" s="253"/>
      <c r="C145" s="254"/>
      <c r="D145" s="249" t="s">
        <v>135</v>
      </c>
      <c r="E145" s="255" t="s">
        <v>1</v>
      </c>
      <c r="F145" s="256" t="s">
        <v>329</v>
      </c>
      <c r="G145" s="254"/>
      <c r="H145" s="257">
        <v>17.225000000000001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3" t="s">
        <v>135</v>
      </c>
      <c r="AU145" s="263" t="s">
        <v>83</v>
      </c>
      <c r="AV145" s="13" t="s">
        <v>83</v>
      </c>
      <c r="AW145" s="13" t="s">
        <v>30</v>
      </c>
      <c r="AX145" s="13" t="s">
        <v>73</v>
      </c>
      <c r="AY145" s="263" t="s">
        <v>125</v>
      </c>
    </row>
    <row r="146" s="14" customFormat="1">
      <c r="A146" s="14"/>
      <c r="B146" s="264"/>
      <c r="C146" s="265"/>
      <c r="D146" s="249" t="s">
        <v>135</v>
      </c>
      <c r="E146" s="266" t="s">
        <v>1</v>
      </c>
      <c r="F146" s="267" t="s">
        <v>137</v>
      </c>
      <c r="G146" s="265"/>
      <c r="H146" s="268">
        <v>17.225000000000001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4" t="s">
        <v>135</v>
      </c>
      <c r="AU146" s="274" t="s">
        <v>83</v>
      </c>
      <c r="AV146" s="14" t="s">
        <v>131</v>
      </c>
      <c r="AW146" s="14" t="s">
        <v>30</v>
      </c>
      <c r="AX146" s="14" t="s">
        <v>81</v>
      </c>
      <c r="AY146" s="274" t="s">
        <v>125</v>
      </c>
    </row>
    <row r="147" s="2" customFormat="1" ht="21.75" customHeight="1">
      <c r="A147" s="37"/>
      <c r="B147" s="38"/>
      <c r="C147" s="235" t="s">
        <v>330</v>
      </c>
      <c r="D147" s="235" t="s">
        <v>127</v>
      </c>
      <c r="E147" s="236" t="s">
        <v>331</v>
      </c>
      <c r="F147" s="237" t="s">
        <v>332</v>
      </c>
      <c r="G147" s="238" t="s">
        <v>326</v>
      </c>
      <c r="H147" s="239">
        <v>17.225000000000001</v>
      </c>
      <c r="I147" s="240"/>
      <c r="J147" s="241">
        <f>ROUND(I147*H147,2)</f>
        <v>0</v>
      </c>
      <c r="K147" s="242"/>
      <c r="L147" s="43"/>
      <c r="M147" s="243" t="s">
        <v>1</v>
      </c>
      <c r="N147" s="244" t="s">
        <v>38</v>
      </c>
      <c r="O147" s="90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7" t="s">
        <v>131</v>
      </c>
      <c r="AT147" s="247" t="s">
        <v>127</v>
      </c>
      <c r="AU147" s="247" t="s">
        <v>83</v>
      </c>
      <c r="AY147" s="16" t="s">
        <v>125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6" t="s">
        <v>81</v>
      </c>
      <c r="BK147" s="248">
        <f>ROUND(I147*H147,2)</f>
        <v>0</v>
      </c>
      <c r="BL147" s="16" t="s">
        <v>131</v>
      </c>
      <c r="BM147" s="247" t="s">
        <v>333</v>
      </c>
    </row>
    <row r="148" s="2" customFormat="1">
      <c r="A148" s="37"/>
      <c r="B148" s="38"/>
      <c r="C148" s="39"/>
      <c r="D148" s="249" t="s">
        <v>133</v>
      </c>
      <c r="E148" s="39"/>
      <c r="F148" s="250" t="s">
        <v>334</v>
      </c>
      <c r="G148" s="39"/>
      <c r="H148" s="39"/>
      <c r="I148" s="143"/>
      <c r="J148" s="39"/>
      <c r="K148" s="39"/>
      <c r="L148" s="43"/>
      <c r="M148" s="251"/>
      <c r="N148" s="252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133</v>
      </c>
      <c r="AU148" s="16" t="s">
        <v>83</v>
      </c>
    </row>
    <row r="149" s="13" customFormat="1">
      <c r="A149" s="13"/>
      <c r="B149" s="253"/>
      <c r="C149" s="254"/>
      <c r="D149" s="249" t="s">
        <v>135</v>
      </c>
      <c r="E149" s="255" t="s">
        <v>1</v>
      </c>
      <c r="F149" s="256" t="s">
        <v>335</v>
      </c>
      <c r="G149" s="254"/>
      <c r="H149" s="257">
        <v>17.225000000000001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135</v>
      </c>
      <c r="AU149" s="263" t="s">
        <v>83</v>
      </c>
      <c r="AV149" s="13" t="s">
        <v>83</v>
      </c>
      <c r="AW149" s="13" t="s">
        <v>30</v>
      </c>
      <c r="AX149" s="13" t="s">
        <v>73</v>
      </c>
      <c r="AY149" s="263" t="s">
        <v>125</v>
      </c>
    </row>
    <row r="150" s="14" customFormat="1">
      <c r="A150" s="14"/>
      <c r="B150" s="264"/>
      <c r="C150" s="265"/>
      <c r="D150" s="249" t="s">
        <v>135</v>
      </c>
      <c r="E150" s="266" t="s">
        <v>1</v>
      </c>
      <c r="F150" s="267" t="s">
        <v>137</v>
      </c>
      <c r="G150" s="265"/>
      <c r="H150" s="268">
        <v>17.225000000000001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4" t="s">
        <v>135</v>
      </c>
      <c r="AU150" s="274" t="s">
        <v>83</v>
      </c>
      <c r="AV150" s="14" t="s">
        <v>131</v>
      </c>
      <c r="AW150" s="14" t="s">
        <v>30</v>
      </c>
      <c r="AX150" s="14" t="s">
        <v>81</v>
      </c>
      <c r="AY150" s="274" t="s">
        <v>125</v>
      </c>
    </row>
    <row r="151" s="2" customFormat="1" ht="16.5" customHeight="1">
      <c r="A151" s="37"/>
      <c r="B151" s="38"/>
      <c r="C151" s="235" t="s">
        <v>8</v>
      </c>
      <c r="D151" s="235" t="s">
        <v>127</v>
      </c>
      <c r="E151" s="236" t="s">
        <v>336</v>
      </c>
      <c r="F151" s="237" t="s">
        <v>337</v>
      </c>
      <c r="G151" s="238" t="s">
        <v>326</v>
      </c>
      <c r="H151" s="239">
        <v>17.225000000000001</v>
      </c>
      <c r="I151" s="240"/>
      <c r="J151" s="241">
        <f>ROUND(I151*H151,2)</f>
        <v>0</v>
      </c>
      <c r="K151" s="242"/>
      <c r="L151" s="43"/>
      <c r="M151" s="243" t="s">
        <v>1</v>
      </c>
      <c r="N151" s="244" t="s">
        <v>38</v>
      </c>
      <c r="O151" s="90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7" t="s">
        <v>131</v>
      </c>
      <c r="AT151" s="247" t="s">
        <v>127</v>
      </c>
      <c r="AU151" s="247" t="s">
        <v>83</v>
      </c>
      <c r="AY151" s="16" t="s">
        <v>125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6" t="s">
        <v>81</v>
      </c>
      <c r="BK151" s="248">
        <f>ROUND(I151*H151,2)</f>
        <v>0</v>
      </c>
      <c r="BL151" s="16" t="s">
        <v>131</v>
      </c>
      <c r="BM151" s="247" t="s">
        <v>338</v>
      </c>
    </row>
    <row r="152" s="2" customFormat="1">
      <c r="A152" s="37"/>
      <c r="B152" s="38"/>
      <c r="C152" s="39"/>
      <c r="D152" s="249" t="s">
        <v>133</v>
      </c>
      <c r="E152" s="39"/>
      <c r="F152" s="250" t="s">
        <v>337</v>
      </c>
      <c r="G152" s="39"/>
      <c r="H152" s="39"/>
      <c r="I152" s="143"/>
      <c r="J152" s="39"/>
      <c r="K152" s="39"/>
      <c r="L152" s="43"/>
      <c r="M152" s="251"/>
      <c r="N152" s="252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133</v>
      </c>
      <c r="AU152" s="16" t="s">
        <v>83</v>
      </c>
    </row>
    <row r="153" s="2" customFormat="1" ht="21.75" customHeight="1">
      <c r="A153" s="37"/>
      <c r="B153" s="38"/>
      <c r="C153" s="235" t="s">
        <v>339</v>
      </c>
      <c r="D153" s="235" t="s">
        <v>127</v>
      </c>
      <c r="E153" s="236" t="s">
        <v>340</v>
      </c>
      <c r="F153" s="237" t="s">
        <v>341</v>
      </c>
      <c r="G153" s="238" t="s">
        <v>282</v>
      </c>
      <c r="H153" s="239">
        <v>31.004999999999999</v>
      </c>
      <c r="I153" s="240"/>
      <c r="J153" s="241">
        <f>ROUND(I153*H153,2)</f>
        <v>0</v>
      </c>
      <c r="K153" s="242"/>
      <c r="L153" s="43"/>
      <c r="M153" s="243" t="s">
        <v>1</v>
      </c>
      <c r="N153" s="244" t="s">
        <v>38</v>
      </c>
      <c r="O153" s="90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7" t="s">
        <v>131</v>
      </c>
      <c r="AT153" s="247" t="s">
        <v>127</v>
      </c>
      <c r="AU153" s="247" t="s">
        <v>83</v>
      </c>
      <c r="AY153" s="16" t="s">
        <v>125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6" t="s">
        <v>81</v>
      </c>
      <c r="BK153" s="248">
        <f>ROUND(I153*H153,2)</f>
        <v>0</v>
      </c>
      <c r="BL153" s="16" t="s">
        <v>131</v>
      </c>
      <c r="BM153" s="247" t="s">
        <v>342</v>
      </c>
    </row>
    <row r="154" s="2" customFormat="1">
      <c r="A154" s="37"/>
      <c r="B154" s="38"/>
      <c r="C154" s="39"/>
      <c r="D154" s="249" t="s">
        <v>133</v>
      </c>
      <c r="E154" s="39"/>
      <c r="F154" s="250" t="s">
        <v>343</v>
      </c>
      <c r="G154" s="39"/>
      <c r="H154" s="39"/>
      <c r="I154" s="143"/>
      <c r="J154" s="39"/>
      <c r="K154" s="39"/>
      <c r="L154" s="43"/>
      <c r="M154" s="251"/>
      <c r="N154" s="252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133</v>
      </c>
      <c r="AU154" s="16" t="s">
        <v>83</v>
      </c>
    </row>
    <row r="155" s="13" customFormat="1">
      <c r="A155" s="13"/>
      <c r="B155" s="253"/>
      <c r="C155" s="254"/>
      <c r="D155" s="249" t="s">
        <v>135</v>
      </c>
      <c r="E155" s="255" t="s">
        <v>1</v>
      </c>
      <c r="F155" s="256" t="s">
        <v>344</v>
      </c>
      <c r="G155" s="254"/>
      <c r="H155" s="257">
        <v>31.004999999999999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3" t="s">
        <v>135</v>
      </c>
      <c r="AU155" s="263" t="s">
        <v>83</v>
      </c>
      <c r="AV155" s="13" t="s">
        <v>83</v>
      </c>
      <c r="AW155" s="13" t="s">
        <v>30</v>
      </c>
      <c r="AX155" s="13" t="s">
        <v>73</v>
      </c>
      <c r="AY155" s="263" t="s">
        <v>125</v>
      </c>
    </row>
    <row r="156" s="14" customFormat="1">
      <c r="A156" s="14"/>
      <c r="B156" s="264"/>
      <c r="C156" s="265"/>
      <c r="D156" s="249" t="s">
        <v>135</v>
      </c>
      <c r="E156" s="266" t="s">
        <v>1</v>
      </c>
      <c r="F156" s="267" t="s">
        <v>137</v>
      </c>
      <c r="G156" s="265"/>
      <c r="H156" s="268">
        <v>31.004999999999999</v>
      </c>
      <c r="I156" s="269"/>
      <c r="J156" s="265"/>
      <c r="K156" s="265"/>
      <c r="L156" s="270"/>
      <c r="M156" s="271"/>
      <c r="N156" s="272"/>
      <c r="O156" s="272"/>
      <c r="P156" s="272"/>
      <c r="Q156" s="272"/>
      <c r="R156" s="272"/>
      <c r="S156" s="272"/>
      <c r="T156" s="27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4" t="s">
        <v>135</v>
      </c>
      <c r="AU156" s="274" t="s">
        <v>83</v>
      </c>
      <c r="AV156" s="14" t="s">
        <v>131</v>
      </c>
      <c r="AW156" s="14" t="s">
        <v>30</v>
      </c>
      <c r="AX156" s="14" t="s">
        <v>81</v>
      </c>
      <c r="AY156" s="274" t="s">
        <v>125</v>
      </c>
    </row>
    <row r="157" s="12" customFormat="1" ht="22.8" customHeight="1">
      <c r="A157" s="12"/>
      <c r="B157" s="219"/>
      <c r="C157" s="220"/>
      <c r="D157" s="221" t="s">
        <v>72</v>
      </c>
      <c r="E157" s="233" t="s">
        <v>154</v>
      </c>
      <c r="F157" s="233" t="s">
        <v>172</v>
      </c>
      <c r="G157" s="220"/>
      <c r="H157" s="220"/>
      <c r="I157" s="223"/>
      <c r="J157" s="234">
        <f>BK157</f>
        <v>0</v>
      </c>
      <c r="K157" s="220"/>
      <c r="L157" s="225"/>
      <c r="M157" s="226"/>
      <c r="N157" s="227"/>
      <c r="O157" s="227"/>
      <c r="P157" s="228">
        <f>SUM(P158:P171)</f>
        <v>0</v>
      </c>
      <c r="Q157" s="227"/>
      <c r="R157" s="228">
        <f>SUM(R158:R171)</f>
        <v>58.230120999999997</v>
      </c>
      <c r="S157" s="227"/>
      <c r="T157" s="229">
        <f>SUM(T158:T171)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30" t="s">
        <v>81</v>
      </c>
      <c r="AT157" s="231" t="s">
        <v>72</v>
      </c>
      <c r="AU157" s="231" t="s">
        <v>81</v>
      </c>
      <c r="AY157" s="230" t="s">
        <v>125</v>
      </c>
      <c r="BK157" s="232">
        <f>SUM(BK158:BK171)</f>
        <v>0</v>
      </c>
    </row>
    <row r="158" s="2" customFormat="1" ht="16.5" customHeight="1">
      <c r="A158" s="37"/>
      <c r="B158" s="38"/>
      <c r="C158" s="235" t="s">
        <v>345</v>
      </c>
      <c r="D158" s="235" t="s">
        <v>127</v>
      </c>
      <c r="E158" s="236" t="s">
        <v>174</v>
      </c>
      <c r="F158" s="237" t="s">
        <v>175</v>
      </c>
      <c r="G158" s="238" t="s">
        <v>130</v>
      </c>
      <c r="H158" s="239">
        <v>68.900000000000006</v>
      </c>
      <c r="I158" s="240"/>
      <c r="J158" s="241">
        <f>ROUND(I158*H158,2)</f>
        <v>0</v>
      </c>
      <c r="K158" s="242"/>
      <c r="L158" s="43"/>
      <c r="M158" s="243" t="s">
        <v>1</v>
      </c>
      <c r="N158" s="244" t="s">
        <v>38</v>
      </c>
      <c r="O158" s="90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7" t="s">
        <v>131</v>
      </c>
      <c r="AT158" s="247" t="s">
        <v>127</v>
      </c>
      <c r="AU158" s="247" t="s">
        <v>83</v>
      </c>
      <c r="AY158" s="16" t="s">
        <v>125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6" t="s">
        <v>81</v>
      </c>
      <c r="BK158" s="248">
        <f>ROUND(I158*H158,2)</f>
        <v>0</v>
      </c>
      <c r="BL158" s="16" t="s">
        <v>131</v>
      </c>
      <c r="BM158" s="247" t="s">
        <v>346</v>
      </c>
    </row>
    <row r="159" s="2" customFormat="1">
      <c r="A159" s="37"/>
      <c r="B159" s="38"/>
      <c r="C159" s="39"/>
      <c r="D159" s="249" t="s">
        <v>133</v>
      </c>
      <c r="E159" s="39"/>
      <c r="F159" s="250" t="s">
        <v>177</v>
      </c>
      <c r="G159" s="39"/>
      <c r="H159" s="39"/>
      <c r="I159" s="143"/>
      <c r="J159" s="39"/>
      <c r="K159" s="39"/>
      <c r="L159" s="43"/>
      <c r="M159" s="251"/>
      <c r="N159" s="252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133</v>
      </c>
      <c r="AU159" s="16" t="s">
        <v>83</v>
      </c>
    </row>
    <row r="160" s="13" customFormat="1">
      <c r="A160" s="13"/>
      <c r="B160" s="253"/>
      <c r="C160" s="254"/>
      <c r="D160" s="249" t="s">
        <v>135</v>
      </c>
      <c r="E160" s="255" t="s">
        <v>1</v>
      </c>
      <c r="F160" s="256" t="s">
        <v>347</v>
      </c>
      <c r="G160" s="254"/>
      <c r="H160" s="257">
        <v>68.900000000000006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3" t="s">
        <v>135</v>
      </c>
      <c r="AU160" s="263" t="s">
        <v>83</v>
      </c>
      <c r="AV160" s="13" t="s">
        <v>83</v>
      </c>
      <c r="AW160" s="13" t="s">
        <v>30</v>
      </c>
      <c r="AX160" s="13" t="s">
        <v>73</v>
      </c>
      <c r="AY160" s="263" t="s">
        <v>125</v>
      </c>
    </row>
    <row r="161" s="2" customFormat="1" ht="21.75" customHeight="1">
      <c r="A161" s="37"/>
      <c r="B161" s="38"/>
      <c r="C161" s="235" t="s">
        <v>185</v>
      </c>
      <c r="D161" s="235" t="s">
        <v>127</v>
      </c>
      <c r="E161" s="236" t="s">
        <v>348</v>
      </c>
      <c r="F161" s="237" t="s">
        <v>349</v>
      </c>
      <c r="G161" s="238" t="s">
        <v>130</v>
      </c>
      <c r="H161" s="239">
        <v>199</v>
      </c>
      <c r="I161" s="240"/>
      <c r="J161" s="241">
        <f>ROUND(I161*H161,2)</f>
        <v>0</v>
      </c>
      <c r="K161" s="242"/>
      <c r="L161" s="43"/>
      <c r="M161" s="243" t="s">
        <v>1</v>
      </c>
      <c r="N161" s="244" t="s">
        <v>38</v>
      </c>
      <c r="O161" s="90"/>
      <c r="P161" s="245">
        <f>O161*H161</f>
        <v>0</v>
      </c>
      <c r="Q161" s="245">
        <v>0.084250000000000005</v>
      </c>
      <c r="R161" s="245">
        <f>Q161*H161</f>
        <v>16.765750000000001</v>
      </c>
      <c r="S161" s="245">
        <v>0</v>
      </c>
      <c r="T161" s="24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7" t="s">
        <v>131</v>
      </c>
      <c r="AT161" s="247" t="s">
        <v>127</v>
      </c>
      <c r="AU161" s="247" t="s">
        <v>83</v>
      </c>
      <c r="AY161" s="16" t="s">
        <v>125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6" t="s">
        <v>81</v>
      </c>
      <c r="BK161" s="248">
        <f>ROUND(I161*H161,2)</f>
        <v>0</v>
      </c>
      <c r="BL161" s="16" t="s">
        <v>131</v>
      </c>
      <c r="BM161" s="247" t="s">
        <v>350</v>
      </c>
    </row>
    <row r="162" s="2" customFormat="1">
      <c r="A162" s="37"/>
      <c r="B162" s="38"/>
      <c r="C162" s="39"/>
      <c r="D162" s="249" t="s">
        <v>133</v>
      </c>
      <c r="E162" s="39"/>
      <c r="F162" s="250" t="s">
        <v>351</v>
      </c>
      <c r="G162" s="39"/>
      <c r="H162" s="39"/>
      <c r="I162" s="143"/>
      <c r="J162" s="39"/>
      <c r="K162" s="39"/>
      <c r="L162" s="43"/>
      <c r="M162" s="251"/>
      <c r="N162" s="252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133</v>
      </c>
      <c r="AU162" s="16" t="s">
        <v>83</v>
      </c>
    </row>
    <row r="163" s="13" customFormat="1">
      <c r="A163" s="13"/>
      <c r="B163" s="253"/>
      <c r="C163" s="254"/>
      <c r="D163" s="249" t="s">
        <v>135</v>
      </c>
      <c r="E163" s="255" t="s">
        <v>1</v>
      </c>
      <c r="F163" s="256" t="s">
        <v>352</v>
      </c>
      <c r="G163" s="254"/>
      <c r="H163" s="257">
        <v>87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3" t="s">
        <v>135</v>
      </c>
      <c r="AU163" s="263" t="s">
        <v>83</v>
      </c>
      <c r="AV163" s="13" t="s">
        <v>83</v>
      </c>
      <c r="AW163" s="13" t="s">
        <v>30</v>
      </c>
      <c r="AX163" s="13" t="s">
        <v>73</v>
      </c>
      <c r="AY163" s="263" t="s">
        <v>125</v>
      </c>
    </row>
    <row r="164" s="13" customFormat="1">
      <c r="A164" s="13"/>
      <c r="B164" s="253"/>
      <c r="C164" s="254"/>
      <c r="D164" s="249" t="s">
        <v>135</v>
      </c>
      <c r="E164" s="255" t="s">
        <v>1</v>
      </c>
      <c r="F164" s="256" t="s">
        <v>353</v>
      </c>
      <c r="G164" s="254"/>
      <c r="H164" s="257">
        <v>112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3" t="s">
        <v>135</v>
      </c>
      <c r="AU164" s="263" t="s">
        <v>83</v>
      </c>
      <c r="AV164" s="13" t="s">
        <v>83</v>
      </c>
      <c r="AW164" s="13" t="s">
        <v>30</v>
      </c>
      <c r="AX164" s="13" t="s">
        <v>73</v>
      </c>
      <c r="AY164" s="263" t="s">
        <v>125</v>
      </c>
    </row>
    <row r="165" s="2" customFormat="1" ht="16.5" customHeight="1">
      <c r="A165" s="37"/>
      <c r="B165" s="38"/>
      <c r="C165" s="275" t="s">
        <v>191</v>
      </c>
      <c r="D165" s="275" t="s">
        <v>192</v>
      </c>
      <c r="E165" s="276" t="s">
        <v>193</v>
      </c>
      <c r="F165" s="277" t="s">
        <v>194</v>
      </c>
      <c r="G165" s="278" t="s">
        <v>130</v>
      </c>
      <c r="H165" s="279">
        <v>208.64699999999999</v>
      </c>
      <c r="I165" s="280"/>
      <c r="J165" s="281">
        <f>ROUND(I165*H165,2)</f>
        <v>0</v>
      </c>
      <c r="K165" s="282"/>
      <c r="L165" s="283"/>
      <c r="M165" s="284" t="s">
        <v>1</v>
      </c>
      <c r="N165" s="285" t="s">
        <v>38</v>
      </c>
      <c r="O165" s="90"/>
      <c r="P165" s="245">
        <f>O165*H165</f>
        <v>0</v>
      </c>
      <c r="Q165" s="245">
        <v>0.19700000000000001</v>
      </c>
      <c r="R165" s="245">
        <f>Q165*H165</f>
        <v>41.103459000000001</v>
      </c>
      <c r="S165" s="245">
        <v>0</v>
      </c>
      <c r="T165" s="24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7" t="s">
        <v>195</v>
      </c>
      <c r="AT165" s="247" t="s">
        <v>192</v>
      </c>
      <c r="AU165" s="247" t="s">
        <v>83</v>
      </c>
      <c r="AY165" s="16" t="s">
        <v>125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6" t="s">
        <v>81</v>
      </c>
      <c r="BK165" s="248">
        <f>ROUND(I165*H165,2)</f>
        <v>0</v>
      </c>
      <c r="BL165" s="16" t="s">
        <v>131</v>
      </c>
      <c r="BM165" s="247" t="s">
        <v>354</v>
      </c>
    </row>
    <row r="166" s="2" customFormat="1">
      <c r="A166" s="37"/>
      <c r="B166" s="38"/>
      <c r="C166" s="39"/>
      <c r="D166" s="249" t="s">
        <v>133</v>
      </c>
      <c r="E166" s="39"/>
      <c r="F166" s="250" t="s">
        <v>197</v>
      </c>
      <c r="G166" s="39"/>
      <c r="H166" s="39"/>
      <c r="I166" s="143"/>
      <c r="J166" s="39"/>
      <c r="K166" s="39"/>
      <c r="L166" s="43"/>
      <c r="M166" s="251"/>
      <c r="N166" s="252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133</v>
      </c>
      <c r="AU166" s="16" t="s">
        <v>83</v>
      </c>
    </row>
    <row r="167" s="13" customFormat="1">
      <c r="A167" s="13"/>
      <c r="B167" s="253"/>
      <c r="C167" s="254"/>
      <c r="D167" s="249" t="s">
        <v>135</v>
      </c>
      <c r="E167" s="255" t="s">
        <v>1</v>
      </c>
      <c r="F167" s="256" t="s">
        <v>355</v>
      </c>
      <c r="G167" s="254"/>
      <c r="H167" s="257">
        <v>211.119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3" t="s">
        <v>135</v>
      </c>
      <c r="AU167" s="263" t="s">
        <v>83</v>
      </c>
      <c r="AV167" s="13" t="s">
        <v>83</v>
      </c>
      <c r="AW167" s="13" t="s">
        <v>30</v>
      </c>
      <c r="AX167" s="13" t="s">
        <v>73</v>
      </c>
      <c r="AY167" s="263" t="s">
        <v>125</v>
      </c>
    </row>
    <row r="168" s="13" customFormat="1">
      <c r="A168" s="13"/>
      <c r="B168" s="253"/>
      <c r="C168" s="254"/>
      <c r="D168" s="249" t="s">
        <v>135</v>
      </c>
      <c r="E168" s="255" t="s">
        <v>1</v>
      </c>
      <c r="F168" s="256" t="s">
        <v>356</v>
      </c>
      <c r="G168" s="254"/>
      <c r="H168" s="257">
        <v>-2.472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3" t="s">
        <v>135</v>
      </c>
      <c r="AU168" s="263" t="s">
        <v>83</v>
      </c>
      <c r="AV168" s="13" t="s">
        <v>83</v>
      </c>
      <c r="AW168" s="13" t="s">
        <v>30</v>
      </c>
      <c r="AX168" s="13" t="s">
        <v>73</v>
      </c>
      <c r="AY168" s="263" t="s">
        <v>125</v>
      </c>
    </row>
    <row r="169" s="2" customFormat="1" ht="21.75" customHeight="1">
      <c r="A169" s="37"/>
      <c r="B169" s="38"/>
      <c r="C169" s="275" t="s">
        <v>201</v>
      </c>
      <c r="D169" s="275" t="s">
        <v>192</v>
      </c>
      <c r="E169" s="276" t="s">
        <v>202</v>
      </c>
      <c r="F169" s="277" t="s">
        <v>203</v>
      </c>
      <c r="G169" s="278" t="s">
        <v>130</v>
      </c>
      <c r="H169" s="279">
        <v>2.472</v>
      </c>
      <c r="I169" s="280"/>
      <c r="J169" s="281">
        <f>ROUND(I169*H169,2)</f>
        <v>0</v>
      </c>
      <c r="K169" s="282"/>
      <c r="L169" s="283"/>
      <c r="M169" s="284" t="s">
        <v>1</v>
      </c>
      <c r="N169" s="285" t="s">
        <v>38</v>
      </c>
      <c r="O169" s="90"/>
      <c r="P169" s="245">
        <f>O169*H169</f>
        <v>0</v>
      </c>
      <c r="Q169" s="245">
        <v>0.14599999999999999</v>
      </c>
      <c r="R169" s="245">
        <f>Q169*H169</f>
        <v>0.36091199999999996</v>
      </c>
      <c r="S169" s="245">
        <v>0</v>
      </c>
      <c r="T169" s="24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7" t="s">
        <v>195</v>
      </c>
      <c r="AT169" s="247" t="s">
        <v>192</v>
      </c>
      <c r="AU169" s="247" t="s">
        <v>83</v>
      </c>
      <c r="AY169" s="16" t="s">
        <v>125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6" t="s">
        <v>81</v>
      </c>
      <c r="BK169" s="248">
        <f>ROUND(I169*H169,2)</f>
        <v>0</v>
      </c>
      <c r="BL169" s="16" t="s">
        <v>131</v>
      </c>
      <c r="BM169" s="247" t="s">
        <v>357</v>
      </c>
    </row>
    <row r="170" s="2" customFormat="1">
      <c r="A170" s="37"/>
      <c r="B170" s="38"/>
      <c r="C170" s="39"/>
      <c r="D170" s="249" t="s">
        <v>133</v>
      </c>
      <c r="E170" s="39"/>
      <c r="F170" s="250" t="s">
        <v>203</v>
      </c>
      <c r="G170" s="39"/>
      <c r="H170" s="39"/>
      <c r="I170" s="143"/>
      <c r="J170" s="39"/>
      <c r="K170" s="39"/>
      <c r="L170" s="43"/>
      <c r="M170" s="251"/>
      <c r="N170" s="252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133</v>
      </c>
      <c r="AU170" s="16" t="s">
        <v>83</v>
      </c>
    </row>
    <row r="171" s="13" customFormat="1">
      <c r="A171" s="13"/>
      <c r="B171" s="253"/>
      <c r="C171" s="254"/>
      <c r="D171" s="249" t="s">
        <v>135</v>
      </c>
      <c r="E171" s="255" t="s">
        <v>1</v>
      </c>
      <c r="F171" s="256" t="s">
        <v>358</v>
      </c>
      <c r="G171" s="254"/>
      <c r="H171" s="257">
        <v>2.472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3" t="s">
        <v>135</v>
      </c>
      <c r="AU171" s="263" t="s">
        <v>83</v>
      </c>
      <c r="AV171" s="13" t="s">
        <v>83</v>
      </c>
      <c r="AW171" s="13" t="s">
        <v>30</v>
      </c>
      <c r="AX171" s="13" t="s">
        <v>73</v>
      </c>
      <c r="AY171" s="263" t="s">
        <v>125</v>
      </c>
    </row>
    <row r="172" s="12" customFormat="1" ht="22.8" customHeight="1">
      <c r="A172" s="12"/>
      <c r="B172" s="219"/>
      <c r="C172" s="220"/>
      <c r="D172" s="221" t="s">
        <v>72</v>
      </c>
      <c r="E172" s="233" t="s">
        <v>167</v>
      </c>
      <c r="F172" s="233" t="s">
        <v>224</v>
      </c>
      <c r="G172" s="220"/>
      <c r="H172" s="220"/>
      <c r="I172" s="223"/>
      <c r="J172" s="234">
        <f>BK172</f>
        <v>0</v>
      </c>
      <c r="K172" s="220"/>
      <c r="L172" s="225"/>
      <c r="M172" s="226"/>
      <c r="N172" s="227"/>
      <c r="O172" s="227"/>
      <c r="P172" s="228">
        <f>P173+SUM(P174:P200)</f>
        <v>0</v>
      </c>
      <c r="Q172" s="227"/>
      <c r="R172" s="228">
        <f>R173+SUM(R174:R200)</f>
        <v>25.230092899999999</v>
      </c>
      <c r="S172" s="227"/>
      <c r="T172" s="229">
        <f>T173+SUM(T174:T200)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0" t="s">
        <v>81</v>
      </c>
      <c r="AT172" s="231" t="s">
        <v>72</v>
      </c>
      <c r="AU172" s="231" t="s">
        <v>81</v>
      </c>
      <c r="AY172" s="230" t="s">
        <v>125</v>
      </c>
      <c r="BK172" s="232">
        <f>BK173+SUM(BK174:BK200)</f>
        <v>0</v>
      </c>
    </row>
    <row r="173" s="2" customFormat="1" ht="21.75" customHeight="1">
      <c r="A173" s="37"/>
      <c r="B173" s="38"/>
      <c r="C173" s="235" t="s">
        <v>359</v>
      </c>
      <c r="D173" s="235" t="s">
        <v>127</v>
      </c>
      <c r="E173" s="236" t="s">
        <v>226</v>
      </c>
      <c r="F173" s="237" t="s">
        <v>227</v>
      </c>
      <c r="G173" s="238" t="s">
        <v>157</v>
      </c>
      <c r="H173" s="239">
        <v>7.2999999999999998</v>
      </c>
      <c r="I173" s="240"/>
      <c r="J173" s="241">
        <f>ROUND(I173*H173,2)</f>
        <v>0</v>
      </c>
      <c r="K173" s="242"/>
      <c r="L173" s="43"/>
      <c r="M173" s="243" t="s">
        <v>1</v>
      </c>
      <c r="N173" s="244" t="s">
        <v>38</v>
      </c>
      <c r="O173" s="90"/>
      <c r="P173" s="245">
        <f>O173*H173</f>
        <v>0</v>
      </c>
      <c r="Q173" s="245">
        <v>0.20219000000000001</v>
      </c>
      <c r="R173" s="245">
        <f>Q173*H173</f>
        <v>1.4759869999999999</v>
      </c>
      <c r="S173" s="245">
        <v>0</v>
      </c>
      <c r="T173" s="24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7" t="s">
        <v>131</v>
      </c>
      <c r="AT173" s="247" t="s">
        <v>127</v>
      </c>
      <c r="AU173" s="247" t="s">
        <v>83</v>
      </c>
      <c r="AY173" s="16" t="s">
        <v>125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6" t="s">
        <v>81</v>
      </c>
      <c r="BK173" s="248">
        <f>ROUND(I173*H173,2)</f>
        <v>0</v>
      </c>
      <c r="BL173" s="16" t="s">
        <v>131</v>
      </c>
      <c r="BM173" s="247" t="s">
        <v>360</v>
      </c>
    </row>
    <row r="174" s="2" customFormat="1">
      <c r="A174" s="37"/>
      <c r="B174" s="38"/>
      <c r="C174" s="39"/>
      <c r="D174" s="249" t="s">
        <v>133</v>
      </c>
      <c r="E174" s="39"/>
      <c r="F174" s="250" t="s">
        <v>229</v>
      </c>
      <c r="G174" s="39"/>
      <c r="H174" s="39"/>
      <c r="I174" s="143"/>
      <c r="J174" s="39"/>
      <c r="K174" s="39"/>
      <c r="L174" s="43"/>
      <c r="M174" s="251"/>
      <c r="N174" s="252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133</v>
      </c>
      <c r="AU174" s="16" t="s">
        <v>83</v>
      </c>
    </row>
    <row r="175" s="13" customFormat="1">
      <c r="A175" s="13"/>
      <c r="B175" s="253"/>
      <c r="C175" s="254"/>
      <c r="D175" s="249" t="s">
        <v>135</v>
      </c>
      <c r="E175" s="255" t="s">
        <v>1</v>
      </c>
      <c r="F175" s="256" t="s">
        <v>361</v>
      </c>
      <c r="G175" s="254"/>
      <c r="H175" s="257">
        <v>7.2999999999999998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3" t="s">
        <v>135</v>
      </c>
      <c r="AU175" s="263" t="s">
        <v>83</v>
      </c>
      <c r="AV175" s="13" t="s">
        <v>83</v>
      </c>
      <c r="AW175" s="13" t="s">
        <v>30</v>
      </c>
      <c r="AX175" s="13" t="s">
        <v>73</v>
      </c>
      <c r="AY175" s="263" t="s">
        <v>125</v>
      </c>
    </row>
    <row r="176" s="14" customFormat="1">
      <c r="A176" s="14"/>
      <c r="B176" s="264"/>
      <c r="C176" s="265"/>
      <c r="D176" s="249" t="s">
        <v>135</v>
      </c>
      <c r="E176" s="266" t="s">
        <v>1</v>
      </c>
      <c r="F176" s="267" t="s">
        <v>137</v>
      </c>
      <c r="G176" s="265"/>
      <c r="H176" s="268">
        <v>7.2999999999999998</v>
      </c>
      <c r="I176" s="269"/>
      <c r="J176" s="265"/>
      <c r="K176" s="265"/>
      <c r="L176" s="270"/>
      <c r="M176" s="271"/>
      <c r="N176" s="272"/>
      <c r="O176" s="272"/>
      <c r="P176" s="272"/>
      <c r="Q176" s="272"/>
      <c r="R176" s="272"/>
      <c r="S176" s="272"/>
      <c r="T176" s="27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4" t="s">
        <v>135</v>
      </c>
      <c r="AU176" s="274" t="s">
        <v>83</v>
      </c>
      <c r="AV176" s="14" t="s">
        <v>131</v>
      </c>
      <c r="AW176" s="14" t="s">
        <v>30</v>
      </c>
      <c r="AX176" s="14" t="s">
        <v>81</v>
      </c>
      <c r="AY176" s="274" t="s">
        <v>125</v>
      </c>
    </row>
    <row r="177" s="2" customFormat="1" ht="21.75" customHeight="1">
      <c r="A177" s="37"/>
      <c r="B177" s="38"/>
      <c r="C177" s="275" t="s">
        <v>225</v>
      </c>
      <c r="D177" s="275" t="s">
        <v>192</v>
      </c>
      <c r="E177" s="276" t="s">
        <v>233</v>
      </c>
      <c r="F177" s="277" t="s">
        <v>234</v>
      </c>
      <c r="G177" s="278" t="s">
        <v>235</v>
      </c>
      <c r="H177" s="279">
        <v>7.3730000000000002</v>
      </c>
      <c r="I177" s="280"/>
      <c r="J177" s="281">
        <f>ROUND(I177*H177,2)</f>
        <v>0</v>
      </c>
      <c r="K177" s="282"/>
      <c r="L177" s="283"/>
      <c r="M177" s="284" t="s">
        <v>1</v>
      </c>
      <c r="N177" s="285" t="s">
        <v>38</v>
      </c>
      <c r="O177" s="90"/>
      <c r="P177" s="245">
        <f>O177*H177</f>
        <v>0</v>
      </c>
      <c r="Q177" s="245">
        <v>0.048300000000000003</v>
      </c>
      <c r="R177" s="245">
        <f>Q177*H177</f>
        <v>0.35611590000000004</v>
      </c>
      <c r="S177" s="245">
        <v>0</v>
      </c>
      <c r="T177" s="24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7" t="s">
        <v>195</v>
      </c>
      <c r="AT177" s="247" t="s">
        <v>192</v>
      </c>
      <c r="AU177" s="247" t="s">
        <v>83</v>
      </c>
      <c r="AY177" s="16" t="s">
        <v>125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6" t="s">
        <v>81</v>
      </c>
      <c r="BK177" s="248">
        <f>ROUND(I177*H177,2)</f>
        <v>0</v>
      </c>
      <c r="BL177" s="16" t="s">
        <v>131</v>
      </c>
      <c r="BM177" s="247" t="s">
        <v>362</v>
      </c>
    </row>
    <row r="178" s="2" customFormat="1">
      <c r="A178" s="37"/>
      <c r="B178" s="38"/>
      <c r="C178" s="39"/>
      <c r="D178" s="249" t="s">
        <v>133</v>
      </c>
      <c r="E178" s="39"/>
      <c r="F178" s="250" t="s">
        <v>234</v>
      </c>
      <c r="G178" s="39"/>
      <c r="H178" s="39"/>
      <c r="I178" s="143"/>
      <c r="J178" s="39"/>
      <c r="K178" s="39"/>
      <c r="L178" s="43"/>
      <c r="M178" s="251"/>
      <c r="N178" s="252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133</v>
      </c>
      <c r="AU178" s="16" t="s">
        <v>83</v>
      </c>
    </row>
    <row r="179" s="13" customFormat="1">
      <c r="A179" s="13"/>
      <c r="B179" s="253"/>
      <c r="C179" s="254"/>
      <c r="D179" s="249" t="s">
        <v>135</v>
      </c>
      <c r="E179" s="255" t="s">
        <v>1</v>
      </c>
      <c r="F179" s="256" t="s">
        <v>363</v>
      </c>
      <c r="G179" s="254"/>
      <c r="H179" s="257">
        <v>7.3730000000000002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3" t="s">
        <v>135</v>
      </c>
      <c r="AU179" s="263" t="s">
        <v>83</v>
      </c>
      <c r="AV179" s="13" t="s">
        <v>83</v>
      </c>
      <c r="AW179" s="13" t="s">
        <v>30</v>
      </c>
      <c r="AX179" s="13" t="s">
        <v>73</v>
      </c>
      <c r="AY179" s="263" t="s">
        <v>125</v>
      </c>
    </row>
    <row r="180" s="2" customFormat="1" ht="44.25" customHeight="1">
      <c r="A180" s="37"/>
      <c r="B180" s="38"/>
      <c r="C180" s="235" t="s">
        <v>232</v>
      </c>
      <c r="D180" s="235" t="s">
        <v>127</v>
      </c>
      <c r="E180" s="236" t="s">
        <v>239</v>
      </c>
      <c r="F180" s="237" t="s">
        <v>240</v>
      </c>
      <c r="G180" s="238" t="s">
        <v>157</v>
      </c>
      <c r="H180" s="239">
        <v>48</v>
      </c>
      <c r="I180" s="240"/>
      <c r="J180" s="241">
        <f>ROUND(I180*H180,2)</f>
        <v>0</v>
      </c>
      <c r="K180" s="242"/>
      <c r="L180" s="43"/>
      <c r="M180" s="243" t="s">
        <v>1</v>
      </c>
      <c r="N180" s="244" t="s">
        <v>38</v>
      </c>
      <c r="O180" s="90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7" t="s">
        <v>131</v>
      </c>
      <c r="AT180" s="247" t="s">
        <v>127</v>
      </c>
      <c r="AU180" s="247" t="s">
        <v>83</v>
      </c>
      <c r="AY180" s="16" t="s">
        <v>125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6" t="s">
        <v>81</v>
      </c>
      <c r="BK180" s="248">
        <f>ROUND(I180*H180,2)</f>
        <v>0</v>
      </c>
      <c r="BL180" s="16" t="s">
        <v>131</v>
      </c>
      <c r="BM180" s="247" t="s">
        <v>364</v>
      </c>
    </row>
    <row r="181" s="2" customFormat="1">
      <c r="A181" s="37"/>
      <c r="B181" s="38"/>
      <c r="C181" s="39"/>
      <c r="D181" s="249" t="s">
        <v>133</v>
      </c>
      <c r="E181" s="39"/>
      <c r="F181" s="250" t="s">
        <v>240</v>
      </c>
      <c r="G181" s="39"/>
      <c r="H181" s="39"/>
      <c r="I181" s="143"/>
      <c r="J181" s="39"/>
      <c r="K181" s="39"/>
      <c r="L181" s="43"/>
      <c r="M181" s="251"/>
      <c r="N181" s="252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133</v>
      </c>
      <c r="AU181" s="16" t="s">
        <v>83</v>
      </c>
    </row>
    <row r="182" s="13" customFormat="1">
      <c r="A182" s="13"/>
      <c r="B182" s="253"/>
      <c r="C182" s="254"/>
      <c r="D182" s="249" t="s">
        <v>135</v>
      </c>
      <c r="E182" s="255" t="s">
        <v>1</v>
      </c>
      <c r="F182" s="256" t="s">
        <v>365</v>
      </c>
      <c r="G182" s="254"/>
      <c r="H182" s="257">
        <v>43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3" t="s">
        <v>135</v>
      </c>
      <c r="AU182" s="263" t="s">
        <v>83</v>
      </c>
      <c r="AV182" s="13" t="s">
        <v>83</v>
      </c>
      <c r="AW182" s="13" t="s">
        <v>30</v>
      </c>
      <c r="AX182" s="13" t="s">
        <v>73</v>
      </c>
      <c r="AY182" s="263" t="s">
        <v>125</v>
      </c>
    </row>
    <row r="183" s="13" customFormat="1">
      <c r="A183" s="13"/>
      <c r="B183" s="253"/>
      <c r="C183" s="254"/>
      <c r="D183" s="249" t="s">
        <v>135</v>
      </c>
      <c r="E183" s="255" t="s">
        <v>1</v>
      </c>
      <c r="F183" s="256" t="s">
        <v>366</v>
      </c>
      <c r="G183" s="254"/>
      <c r="H183" s="257">
        <v>5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3" t="s">
        <v>135</v>
      </c>
      <c r="AU183" s="263" t="s">
        <v>83</v>
      </c>
      <c r="AV183" s="13" t="s">
        <v>83</v>
      </c>
      <c r="AW183" s="13" t="s">
        <v>30</v>
      </c>
      <c r="AX183" s="13" t="s">
        <v>73</v>
      </c>
      <c r="AY183" s="263" t="s">
        <v>125</v>
      </c>
    </row>
    <row r="184" s="2" customFormat="1" ht="21.75" customHeight="1">
      <c r="A184" s="37"/>
      <c r="B184" s="38"/>
      <c r="C184" s="275" t="s">
        <v>238</v>
      </c>
      <c r="D184" s="275" t="s">
        <v>192</v>
      </c>
      <c r="E184" s="276" t="s">
        <v>245</v>
      </c>
      <c r="F184" s="277" t="s">
        <v>246</v>
      </c>
      <c r="G184" s="278" t="s">
        <v>235</v>
      </c>
      <c r="H184" s="279">
        <v>42.420000000000002</v>
      </c>
      <c r="I184" s="280"/>
      <c r="J184" s="281">
        <f>ROUND(I184*H184,2)</f>
        <v>0</v>
      </c>
      <c r="K184" s="282"/>
      <c r="L184" s="283"/>
      <c r="M184" s="284" t="s">
        <v>1</v>
      </c>
      <c r="N184" s="285" t="s">
        <v>38</v>
      </c>
      <c r="O184" s="90"/>
      <c r="P184" s="245">
        <f>O184*H184</f>
        <v>0</v>
      </c>
      <c r="Q184" s="245">
        <v>0.085000000000000006</v>
      </c>
      <c r="R184" s="245">
        <f>Q184*H184</f>
        <v>3.6057000000000006</v>
      </c>
      <c r="S184" s="245">
        <v>0</v>
      </c>
      <c r="T184" s="24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7" t="s">
        <v>195</v>
      </c>
      <c r="AT184" s="247" t="s">
        <v>192</v>
      </c>
      <c r="AU184" s="247" t="s">
        <v>83</v>
      </c>
      <c r="AY184" s="16" t="s">
        <v>125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6" t="s">
        <v>81</v>
      </c>
      <c r="BK184" s="248">
        <f>ROUND(I184*H184,2)</f>
        <v>0</v>
      </c>
      <c r="BL184" s="16" t="s">
        <v>131</v>
      </c>
      <c r="BM184" s="247" t="s">
        <v>367</v>
      </c>
    </row>
    <row r="185" s="2" customFormat="1">
      <c r="A185" s="37"/>
      <c r="B185" s="38"/>
      <c r="C185" s="39"/>
      <c r="D185" s="249" t="s">
        <v>133</v>
      </c>
      <c r="E185" s="39"/>
      <c r="F185" s="250" t="s">
        <v>248</v>
      </c>
      <c r="G185" s="39"/>
      <c r="H185" s="39"/>
      <c r="I185" s="143"/>
      <c r="J185" s="39"/>
      <c r="K185" s="39"/>
      <c r="L185" s="43"/>
      <c r="M185" s="251"/>
      <c r="N185" s="252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133</v>
      </c>
      <c r="AU185" s="16" t="s">
        <v>83</v>
      </c>
    </row>
    <row r="186" s="13" customFormat="1">
      <c r="A186" s="13"/>
      <c r="B186" s="253"/>
      <c r="C186" s="254"/>
      <c r="D186" s="249" t="s">
        <v>135</v>
      </c>
      <c r="E186" s="255" t="s">
        <v>1</v>
      </c>
      <c r="F186" s="256" t="s">
        <v>368</v>
      </c>
      <c r="G186" s="254"/>
      <c r="H186" s="257">
        <v>43.43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3" t="s">
        <v>135</v>
      </c>
      <c r="AU186" s="263" t="s">
        <v>83</v>
      </c>
      <c r="AV186" s="13" t="s">
        <v>83</v>
      </c>
      <c r="AW186" s="13" t="s">
        <v>30</v>
      </c>
      <c r="AX186" s="13" t="s">
        <v>73</v>
      </c>
      <c r="AY186" s="263" t="s">
        <v>125</v>
      </c>
    </row>
    <row r="187" s="13" customFormat="1">
      <c r="A187" s="13"/>
      <c r="B187" s="253"/>
      <c r="C187" s="254"/>
      <c r="D187" s="249" t="s">
        <v>135</v>
      </c>
      <c r="E187" s="255" t="s">
        <v>1</v>
      </c>
      <c r="F187" s="256" t="s">
        <v>369</v>
      </c>
      <c r="G187" s="254"/>
      <c r="H187" s="257">
        <v>5.0499999999999998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3" t="s">
        <v>135</v>
      </c>
      <c r="AU187" s="263" t="s">
        <v>83</v>
      </c>
      <c r="AV187" s="13" t="s">
        <v>83</v>
      </c>
      <c r="AW187" s="13" t="s">
        <v>30</v>
      </c>
      <c r="AX187" s="13" t="s">
        <v>73</v>
      </c>
      <c r="AY187" s="263" t="s">
        <v>125</v>
      </c>
    </row>
    <row r="188" s="13" customFormat="1">
      <c r="A188" s="13"/>
      <c r="B188" s="253"/>
      <c r="C188" s="254"/>
      <c r="D188" s="249" t="s">
        <v>135</v>
      </c>
      <c r="E188" s="255" t="s">
        <v>1</v>
      </c>
      <c r="F188" s="256" t="s">
        <v>370</v>
      </c>
      <c r="G188" s="254"/>
      <c r="H188" s="257">
        <v>-6.0599999999999996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3" t="s">
        <v>135</v>
      </c>
      <c r="AU188" s="263" t="s">
        <v>83</v>
      </c>
      <c r="AV188" s="13" t="s">
        <v>83</v>
      </c>
      <c r="AW188" s="13" t="s">
        <v>30</v>
      </c>
      <c r="AX188" s="13" t="s">
        <v>73</v>
      </c>
      <c r="AY188" s="263" t="s">
        <v>125</v>
      </c>
    </row>
    <row r="189" s="2" customFormat="1" ht="21.75" customHeight="1">
      <c r="A189" s="37"/>
      <c r="B189" s="38"/>
      <c r="C189" s="275" t="s">
        <v>244</v>
      </c>
      <c r="D189" s="275" t="s">
        <v>192</v>
      </c>
      <c r="E189" s="276" t="s">
        <v>252</v>
      </c>
      <c r="F189" s="277" t="s">
        <v>253</v>
      </c>
      <c r="G189" s="278" t="s">
        <v>235</v>
      </c>
      <c r="H189" s="279">
        <v>6.0599999999999996</v>
      </c>
      <c r="I189" s="280"/>
      <c r="J189" s="281">
        <f>ROUND(I189*H189,2)</f>
        <v>0</v>
      </c>
      <c r="K189" s="282"/>
      <c r="L189" s="283"/>
      <c r="M189" s="284" t="s">
        <v>1</v>
      </c>
      <c r="N189" s="285" t="s">
        <v>38</v>
      </c>
      <c r="O189" s="90"/>
      <c r="P189" s="245">
        <f>O189*H189</f>
        <v>0</v>
      </c>
      <c r="Q189" s="245">
        <v>0.064000000000000001</v>
      </c>
      <c r="R189" s="245">
        <f>Q189*H189</f>
        <v>0.38783999999999996</v>
      </c>
      <c r="S189" s="245">
        <v>0</v>
      </c>
      <c r="T189" s="24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7" t="s">
        <v>195</v>
      </c>
      <c r="AT189" s="247" t="s">
        <v>192</v>
      </c>
      <c r="AU189" s="247" t="s">
        <v>83</v>
      </c>
      <c r="AY189" s="16" t="s">
        <v>125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6" t="s">
        <v>81</v>
      </c>
      <c r="BK189" s="248">
        <f>ROUND(I189*H189,2)</f>
        <v>0</v>
      </c>
      <c r="BL189" s="16" t="s">
        <v>131</v>
      </c>
      <c r="BM189" s="247" t="s">
        <v>371</v>
      </c>
    </row>
    <row r="190" s="2" customFormat="1">
      <c r="A190" s="37"/>
      <c r="B190" s="38"/>
      <c r="C190" s="39"/>
      <c r="D190" s="249" t="s">
        <v>133</v>
      </c>
      <c r="E190" s="39"/>
      <c r="F190" s="250" t="s">
        <v>253</v>
      </c>
      <c r="G190" s="39"/>
      <c r="H190" s="39"/>
      <c r="I190" s="143"/>
      <c r="J190" s="39"/>
      <c r="K190" s="39"/>
      <c r="L190" s="43"/>
      <c r="M190" s="251"/>
      <c r="N190" s="252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133</v>
      </c>
      <c r="AU190" s="16" t="s">
        <v>83</v>
      </c>
    </row>
    <row r="191" s="13" customFormat="1">
      <c r="A191" s="13"/>
      <c r="B191" s="253"/>
      <c r="C191" s="254"/>
      <c r="D191" s="249" t="s">
        <v>135</v>
      </c>
      <c r="E191" s="255" t="s">
        <v>1</v>
      </c>
      <c r="F191" s="256" t="s">
        <v>372</v>
      </c>
      <c r="G191" s="254"/>
      <c r="H191" s="257">
        <v>6.0599999999999996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3" t="s">
        <v>135</v>
      </c>
      <c r="AU191" s="263" t="s">
        <v>83</v>
      </c>
      <c r="AV191" s="13" t="s">
        <v>83</v>
      </c>
      <c r="AW191" s="13" t="s">
        <v>30</v>
      </c>
      <c r="AX191" s="13" t="s">
        <v>73</v>
      </c>
      <c r="AY191" s="263" t="s">
        <v>125</v>
      </c>
    </row>
    <row r="192" s="14" customFormat="1">
      <c r="A192" s="14"/>
      <c r="B192" s="264"/>
      <c r="C192" s="265"/>
      <c r="D192" s="249" t="s">
        <v>135</v>
      </c>
      <c r="E192" s="266" t="s">
        <v>1</v>
      </c>
      <c r="F192" s="267" t="s">
        <v>137</v>
      </c>
      <c r="G192" s="265"/>
      <c r="H192" s="268">
        <v>6.0599999999999996</v>
      </c>
      <c r="I192" s="269"/>
      <c r="J192" s="265"/>
      <c r="K192" s="265"/>
      <c r="L192" s="270"/>
      <c r="M192" s="271"/>
      <c r="N192" s="272"/>
      <c r="O192" s="272"/>
      <c r="P192" s="272"/>
      <c r="Q192" s="272"/>
      <c r="R192" s="272"/>
      <c r="S192" s="272"/>
      <c r="T192" s="27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4" t="s">
        <v>135</v>
      </c>
      <c r="AU192" s="274" t="s">
        <v>83</v>
      </c>
      <c r="AV192" s="14" t="s">
        <v>131</v>
      </c>
      <c r="AW192" s="14" t="s">
        <v>30</v>
      </c>
      <c r="AX192" s="14" t="s">
        <v>81</v>
      </c>
      <c r="AY192" s="274" t="s">
        <v>125</v>
      </c>
    </row>
    <row r="193" s="2" customFormat="1" ht="21.75" customHeight="1">
      <c r="A193" s="37"/>
      <c r="B193" s="38"/>
      <c r="C193" s="235" t="s">
        <v>251</v>
      </c>
      <c r="D193" s="235" t="s">
        <v>127</v>
      </c>
      <c r="E193" s="236" t="s">
        <v>257</v>
      </c>
      <c r="F193" s="237" t="s">
        <v>258</v>
      </c>
      <c r="G193" s="238" t="s">
        <v>157</v>
      </c>
      <c r="H193" s="239">
        <v>155</v>
      </c>
      <c r="I193" s="240"/>
      <c r="J193" s="241">
        <f>ROUND(I193*H193,2)</f>
        <v>0</v>
      </c>
      <c r="K193" s="242"/>
      <c r="L193" s="43"/>
      <c r="M193" s="243" t="s">
        <v>1</v>
      </c>
      <c r="N193" s="244" t="s">
        <v>38</v>
      </c>
      <c r="O193" s="90"/>
      <c r="P193" s="245">
        <f>O193*H193</f>
        <v>0</v>
      </c>
      <c r="Q193" s="245">
        <v>0.10095</v>
      </c>
      <c r="R193" s="245">
        <f>Q193*H193</f>
        <v>15.64725</v>
      </c>
      <c r="S193" s="245">
        <v>0</v>
      </c>
      <c r="T193" s="24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7" t="s">
        <v>131</v>
      </c>
      <c r="AT193" s="247" t="s">
        <v>127</v>
      </c>
      <c r="AU193" s="247" t="s">
        <v>83</v>
      </c>
      <c r="AY193" s="16" t="s">
        <v>125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6" t="s">
        <v>81</v>
      </c>
      <c r="BK193" s="248">
        <f>ROUND(I193*H193,2)</f>
        <v>0</v>
      </c>
      <c r="BL193" s="16" t="s">
        <v>131</v>
      </c>
      <c r="BM193" s="247" t="s">
        <v>373</v>
      </c>
    </row>
    <row r="194" s="2" customFormat="1">
      <c r="A194" s="37"/>
      <c r="B194" s="38"/>
      <c r="C194" s="39"/>
      <c r="D194" s="249" t="s">
        <v>133</v>
      </c>
      <c r="E194" s="39"/>
      <c r="F194" s="250" t="s">
        <v>258</v>
      </c>
      <c r="G194" s="39"/>
      <c r="H194" s="39"/>
      <c r="I194" s="143"/>
      <c r="J194" s="39"/>
      <c r="K194" s="39"/>
      <c r="L194" s="43"/>
      <c r="M194" s="251"/>
      <c r="N194" s="252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133</v>
      </c>
      <c r="AU194" s="16" t="s">
        <v>83</v>
      </c>
    </row>
    <row r="195" s="13" customFormat="1">
      <c r="A195" s="13"/>
      <c r="B195" s="253"/>
      <c r="C195" s="254"/>
      <c r="D195" s="249" t="s">
        <v>135</v>
      </c>
      <c r="E195" s="255" t="s">
        <v>1</v>
      </c>
      <c r="F195" s="256" t="s">
        <v>374</v>
      </c>
      <c r="G195" s="254"/>
      <c r="H195" s="257">
        <v>44</v>
      </c>
      <c r="I195" s="258"/>
      <c r="J195" s="254"/>
      <c r="K195" s="254"/>
      <c r="L195" s="259"/>
      <c r="M195" s="260"/>
      <c r="N195" s="261"/>
      <c r="O195" s="261"/>
      <c r="P195" s="261"/>
      <c r="Q195" s="261"/>
      <c r="R195" s="261"/>
      <c r="S195" s="261"/>
      <c r="T195" s="26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3" t="s">
        <v>135</v>
      </c>
      <c r="AU195" s="263" t="s">
        <v>83</v>
      </c>
      <c r="AV195" s="13" t="s">
        <v>83</v>
      </c>
      <c r="AW195" s="13" t="s">
        <v>30</v>
      </c>
      <c r="AX195" s="13" t="s">
        <v>73</v>
      </c>
      <c r="AY195" s="263" t="s">
        <v>125</v>
      </c>
    </row>
    <row r="196" s="13" customFormat="1">
      <c r="A196" s="13"/>
      <c r="B196" s="253"/>
      <c r="C196" s="254"/>
      <c r="D196" s="249" t="s">
        <v>135</v>
      </c>
      <c r="E196" s="255" t="s">
        <v>1</v>
      </c>
      <c r="F196" s="256" t="s">
        <v>375</v>
      </c>
      <c r="G196" s="254"/>
      <c r="H196" s="257">
        <v>111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3" t="s">
        <v>135</v>
      </c>
      <c r="AU196" s="263" t="s">
        <v>83</v>
      </c>
      <c r="AV196" s="13" t="s">
        <v>83</v>
      </c>
      <c r="AW196" s="13" t="s">
        <v>30</v>
      </c>
      <c r="AX196" s="13" t="s">
        <v>73</v>
      </c>
      <c r="AY196" s="263" t="s">
        <v>125</v>
      </c>
    </row>
    <row r="197" s="2" customFormat="1" ht="21.75" customHeight="1">
      <c r="A197" s="37"/>
      <c r="B197" s="38"/>
      <c r="C197" s="275" t="s">
        <v>256</v>
      </c>
      <c r="D197" s="275" t="s">
        <v>192</v>
      </c>
      <c r="E197" s="276" t="s">
        <v>262</v>
      </c>
      <c r="F197" s="277" t="s">
        <v>263</v>
      </c>
      <c r="G197" s="278" t="s">
        <v>235</v>
      </c>
      <c r="H197" s="279">
        <v>156.55000000000001</v>
      </c>
      <c r="I197" s="280"/>
      <c r="J197" s="281">
        <f>ROUND(I197*H197,2)</f>
        <v>0</v>
      </c>
      <c r="K197" s="282"/>
      <c r="L197" s="283"/>
      <c r="M197" s="284" t="s">
        <v>1</v>
      </c>
      <c r="N197" s="285" t="s">
        <v>38</v>
      </c>
      <c r="O197" s="90"/>
      <c r="P197" s="245">
        <f>O197*H197</f>
        <v>0</v>
      </c>
      <c r="Q197" s="245">
        <v>0.024</v>
      </c>
      <c r="R197" s="245">
        <f>Q197*H197</f>
        <v>3.7572000000000005</v>
      </c>
      <c r="S197" s="245">
        <v>0</v>
      </c>
      <c r="T197" s="24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7" t="s">
        <v>195</v>
      </c>
      <c r="AT197" s="247" t="s">
        <v>192</v>
      </c>
      <c r="AU197" s="247" t="s">
        <v>83</v>
      </c>
      <c r="AY197" s="16" t="s">
        <v>125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6" t="s">
        <v>81</v>
      </c>
      <c r="BK197" s="248">
        <f>ROUND(I197*H197,2)</f>
        <v>0</v>
      </c>
      <c r="BL197" s="16" t="s">
        <v>131</v>
      </c>
      <c r="BM197" s="247" t="s">
        <v>376</v>
      </c>
    </row>
    <row r="198" s="2" customFormat="1">
      <c r="A198" s="37"/>
      <c r="B198" s="38"/>
      <c r="C198" s="39"/>
      <c r="D198" s="249" t="s">
        <v>133</v>
      </c>
      <c r="E198" s="39"/>
      <c r="F198" s="250" t="s">
        <v>265</v>
      </c>
      <c r="G198" s="39"/>
      <c r="H198" s="39"/>
      <c r="I198" s="143"/>
      <c r="J198" s="39"/>
      <c r="K198" s="39"/>
      <c r="L198" s="43"/>
      <c r="M198" s="251"/>
      <c r="N198" s="252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133</v>
      </c>
      <c r="AU198" s="16" t="s">
        <v>83</v>
      </c>
    </row>
    <row r="199" s="13" customFormat="1">
      <c r="A199" s="13"/>
      <c r="B199" s="253"/>
      <c r="C199" s="254"/>
      <c r="D199" s="249" t="s">
        <v>135</v>
      </c>
      <c r="E199" s="255" t="s">
        <v>1</v>
      </c>
      <c r="F199" s="256" t="s">
        <v>377</v>
      </c>
      <c r="G199" s="254"/>
      <c r="H199" s="257">
        <v>156.55000000000001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3" t="s">
        <v>135</v>
      </c>
      <c r="AU199" s="263" t="s">
        <v>83</v>
      </c>
      <c r="AV199" s="13" t="s">
        <v>83</v>
      </c>
      <c r="AW199" s="13" t="s">
        <v>30</v>
      </c>
      <c r="AX199" s="13" t="s">
        <v>73</v>
      </c>
      <c r="AY199" s="263" t="s">
        <v>125</v>
      </c>
    </row>
    <row r="200" s="12" customFormat="1" ht="20.88" customHeight="1">
      <c r="A200" s="12"/>
      <c r="B200" s="219"/>
      <c r="C200" s="220"/>
      <c r="D200" s="221" t="s">
        <v>72</v>
      </c>
      <c r="E200" s="233" t="s">
        <v>277</v>
      </c>
      <c r="F200" s="233" t="s">
        <v>278</v>
      </c>
      <c r="G200" s="220"/>
      <c r="H200" s="220"/>
      <c r="I200" s="223"/>
      <c r="J200" s="234">
        <f>BK200</f>
        <v>0</v>
      </c>
      <c r="K200" s="220"/>
      <c r="L200" s="225"/>
      <c r="M200" s="226"/>
      <c r="N200" s="227"/>
      <c r="O200" s="227"/>
      <c r="P200" s="228">
        <f>SUM(P201:P202)</f>
        <v>0</v>
      </c>
      <c r="Q200" s="227"/>
      <c r="R200" s="228">
        <f>SUM(R201:R202)</f>
        <v>0</v>
      </c>
      <c r="S200" s="227"/>
      <c r="T200" s="229">
        <f>SUM(T201:T202)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0" t="s">
        <v>81</v>
      </c>
      <c r="AT200" s="231" t="s">
        <v>72</v>
      </c>
      <c r="AU200" s="231" t="s">
        <v>83</v>
      </c>
      <c r="AY200" s="230" t="s">
        <v>125</v>
      </c>
      <c r="BK200" s="232">
        <f>SUM(BK201:BK202)</f>
        <v>0</v>
      </c>
    </row>
    <row r="201" s="2" customFormat="1" ht="21.75" customHeight="1">
      <c r="A201" s="37"/>
      <c r="B201" s="38"/>
      <c r="C201" s="235" t="s">
        <v>378</v>
      </c>
      <c r="D201" s="235" t="s">
        <v>127</v>
      </c>
      <c r="E201" s="236" t="s">
        <v>280</v>
      </c>
      <c r="F201" s="237" t="s">
        <v>281</v>
      </c>
      <c r="G201" s="238" t="s">
        <v>282</v>
      </c>
      <c r="H201" s="239">
        <v>83.459999999999994</v>
      </c>
      <c r="I201" s="240"/>
      <c r="J201" s="241">
        <f>ROUND(I201*H201,2)</f>
        <v>0</v>
      </c>
      <c r="K201" s="242"/>
      <c r="L201" s="43"/>
      <c r="M201" s="243" t="s">
        <v>1</v>
      </c>
      <c r="N201" s="244" t="s">
        <v>38</v>
      </c>
      <c r="O201" s="90"/>
      <c r="P201" s="245">
        <f>O201*H201</f>
        <v>0</v>
      </c>
      <c r="Q201" s="245">
        <v>0</v>
      </c>
      <c r="R201" s="245">
        <f>Q201*H201</f>
        <v>0</v>
      </c>
      <c r="S201" s="245">
        <v>0</v>
      </c>
      <c r="T201" s="24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7" t="s">
        <v>131</v>
      </c>
      <c r="AT201" s="247" t="s">
        <v>127</v>
      </c>
      <c r="AU201" s="247" t="s">
        <v>143</v>
      </c>
      <c r="AY201" s="16" t="s">
        <v>125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6" t="s">
        <v>81</v>
      </c>
      <c r="BK201" s="248">
        <f>ROUND(I201*H201,2)</f>
        <v>0</v>
      </c>
      <c r="BL201" s="16" t="s">
        <v>131</v>
      </c>
      <c r="BM201" s="247" t="s">
        <v>379</v>
      </c>
    </row>
    <row r="202" s="2" customFormat="1">
      <c r="A202" s="37"/>
      <c r="B202" s="38"/>
      <c r="C202" s="39"/>
      <c r="D202" s="249" t="s">
        <v>133</v>
      </c>
      <c r="E202" s="39"/>
      <c r="F202" s="250" t="s">
        <v>284</v>
      </c>
      <c r="G202" s="39"/>
      <c r="H202" s="39"/>
      <c r="I202" s="143"/>
      <c r="J202" s="39"/>
      <c r="K202" s="39"/>
      <c r="L202" s="43"/>
      <c r="M202" s="251"/>
      <c r="N202" s="252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133</v>
      </c>
      <c r="AU202" s="16" t="s">
        <v>143</v>
      </c>
    </row>
    <row r="203" s="12" customFormat="1" ht="22.8" customHeight="1">
      <c r="A203" s="12"/>
      <c r="B203" s="219"/>
      <c r="C203" s="220"/>
      <c r="D203" s="221" t="s">
        <v>72</v>
      </c>
      <c r="E203" s="233" t="s">
        <v>285</v>
      </c>
      <c r="F203" s="233" t="s">
        <v>286</v>
      </c>
      <c r="G203" s="220"/>
      <c r="H203" s="220"/>
      <c r="I203" s="223"/>
      <c r="J203" s="234">
        <f>BK203</f>
        <v>0</v>
      </c>
      <c r="K203" s="220"/>
      <c r="L203" s="225"/>
      <c r="M203" s="226"/>
      <c r="N203" s="227"/>
      <c r="O203" s="227"/>
      <c r="P203" s="228">
        <f>SUM(P204:P215)</f>
        <v>0</v>
      </c>
      <c r="Q203" s="227"/>
      <c r="R203" s="228">
        <f>SUM(R204:R215)</f>
        <v>0</v>
      </c>
      <c r="S203" s="227"/>
      <c r="T203" s="229">
        <f>SUM(T204:T215)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0" t="s">
        <v>81</v>
      </c>
      <c r="AT203" s="231" t="s">
        <v>72</v>
      </c>
      <c r="AU203" s="231" t="s">
        <v>81</v>
      </c>
      <c r="AY203" s="230" t="s">
        <v>125</v>
      </c>
      <c r="BK203" s="232">
        <f>SUM(BK204:BK215)</f>
        <v>0</v>
      </c>
    </row>
    <row r="204" s="2" customFormat="1" ht="21.75" customHeight="1">
      <c r="A204" s="37"/>
      <c r="B204" s="38"/>
      <c r="C204" s="235" t="s">
        <v>380</v>
      </c>
      <c r="D204" s="235" t="s">
        <v>127</v>
      </c>
      <c r="E204" s="236" t="s">
        <v>288</v>
      </c>
      <c r="F204" s="237" t="s">
        <v>289</v>
      </c>
      <c r="G204" s="238" t="s">
        <v>282</v>
      </c>
      <c r="H204" s="239">
        <v>104.857</v>
      </c>
      <c r="I204" s="240"/>
      <c r="J204" s="241">
        <f>ROUND(I204*H204,2)</f>
        <v>0</v>
      </c>
      <c r="K204" s="242"/>
      <c r="L204" s="43"/>
      <c r="M204" s="243" t="s">
        <v>1</v>
      </c>
      <c r="N204" s="244" t="s">
        <v>38</v>
      </c>
      <c r="O204" s="90"/>
      <c r="P204" s="245">
        <f>O204*H204</f>
        <v>0</v>
      </c>
      <c r="Q204" s="245">
        <v>0</v>
      </c>
      <c r="R204" s="245">
        <f>Q204*H204</f>
        <v>0</v>
      </c>
      <c r="S204" s="245">
        <v>0</v>
      </c>
      <c r="T204" s="24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7" t="s">
        <v>131</v>
      </c>
      <c r="AT204" s="247" t="s">
        <v>127</v>
      </c>
      <c r="AU204" s="247" t="s">
        <v>83</v>
      </c>
      <c r="AY204" s="16" t="s">
        <v>125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6" t="s">
        <v>81</v>
      </c>
      <c r="BK204" s="248">
        <f>ROUND(I204*H204,2)</f>
        <v>0</v>
      </c>
      <c r="BL204" s="16" t="s">
        <v>131</v>
      </c>
      <c r="BM204" s="247" t="s">
        <v>381</v>
      </c>
    </row>
    <row r="205" s="2" customFormat="1">
      <c r="A205" s="37"/>
      <c r="B205" s="38"/>
      <c r="C205" s="39"/>
      <c r="D205" s="249" t="s">
        <v>133</v>
      </c>
      <c r="E205" s="39"/>
      <c r="F205" s="250" t="s">
        <v>289</v>
      </c>
      <c r="G205" s="39"/>
      <c r="H205" s="39"/>
      <c r="I205" s="143"/>
      <c r="J205" s="39"/>
      <c r="K205" s="39"/>
      <c r="L205" s="43"/>
      <c r="M205" s="251"/>
      <c r="N205" s="252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133</v>
      </c>
      <c r="AU205" s="16" t="s">
        <v>83</v>
      </c>
    </row>
    <row r="206" s="2" customFormat="1" ht="33" customHeight="1">
      <c r="A206" s="37"/>
      <c r="B206" s="38"/>
      <c r="C206" s="235" t="s">
        <v>382</v>
      </c>
      <c r="D206" s="235" t="s">
        <v>127</v>
      </c>
      <c r="E206" s="236" t="s">
        <v>291</v>
      </c>
      <c r="F206" s="237" t="s">
        <v>292</v>
      </c>
      <c r="G206" s="238" t="s">
        <v>282</v>
      </c>
      <c r="H206" s="239">
        <v>1572.855</v>
      </c>
      <c r="I206" s="240"/>
      <c r="J206" s="241">
        <f>ROUND(I206*H206,2)</f>
        <v>0</v>
      </c>
      <c r="K206" s="242"/>
      <c r="L206" s="43"/>
      <c r="M206" s="243" t="s">
        <v>1</v>
      </c>
      <c r="N206" s="244" t="s">
        <v>38</v>
      </c>
      <c r="O206" s="90"/>
      <c r="P206" s="245">
        <f>O206*H206</f>
        <v>0</v>
      </c>
      <c r="Q206" s="245">
        <v>0</v>
      </c>
      <c r="R206" s="245">
        <f>Q206*H206</f>
        <v>0</v>
      </c>
      <c r="S206" s="245">
        <v>0</v>
      </c>
      <c r="T206" s="246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7" t="s">
        <v>131</v>
      </c>
      <c r="AT206" s="247" t="s">
        <v>127</v>
      </c>
      <c r="AU206" s="247" t="s">
        <v>83</v>
      </c>
      <c r="AY206" s="16" t="s">
        <v>125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6" t="s">
        <v>81</v>
      </c>
      <c r="BK206" s="248">
        <f>ROUND(I206*H206,2)</f>
        <v>0</v>
      </c>
      <c r="BL206" s="16" t="s">
        <v>131</v>
      </c>
      <c r="BM206" s="247" t="s">
        <v>383</v>
      </c>
    </row>
    <row r="207" s="2" customFormat="1">
      <c r="A207" s="37"/>
      <c r="B207" s="38"/>
      <c r="C207" s="39"/>
      <c r="D207" s="249" t="s">
        <v>133</v>
      </c>
      <c r="E207" s="39"/>
      <c r="F207" s="250" t="s">
        <v>292</v>
      </c>
      <c r="G207" s="39"/>
      <c r="H207" s="39"/>
      <c r="I207" s="143"/>
      <c r="J207" s="39"/>
      <c r="K207" s="39"/>
      <c r="L207" s="43"/>
      <c r="M207" s="251"/>
      <c r="N207" s="252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133</v>
      </c>
      <c r="AU207" s="16" t="s">
        <v>83</v>
      </c>
    </row>
    <row r="208" s="13" customFormat="1">
      <c r="A208" s="13"/>
      <c r="B208" s="253"/>
      <c r="C208" s="254"/>
      <c r="D208" s="249" t="s">
        <v>135</v>
      </c>
      <c r="E208" s="255" t="s">
        <v>1</v>
      </c>
      <c r="F208" s="256" t="s">
        <v>384</v>
      </c>
      <c r="G208" s="254"/>
      <c r="H208" s="257">
        <v>104.857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3" t="s">
        <v>135</v>
      </c>
      <c r="AU208" s="263" t="s">
        <v>83</v>
      </c>
      <c r="AV208" s="13" t="s">
        <v>83</v>
      </c>
      <c r="AW208" s="13" t="s">
        <v>30</v>
      </c>
      <c r="AX208" s="13" t="s">
        <v>73</v>
      </c>
      <c r="AY208" s="263" t="s">
        <v>125</v>
      </c>
    </row>
    <row r="209" s="13" customFormat="1">
      <c r="A209" s="13"/>
      <c r="B209" s="253"/>
      <c r="C209" s="254"/>
      <c r="D209" s="249" t="s">
        <v>135</v>
      </c>
      <c r="E209" s="254"/>
      <c r="F209" s="256" t="s">
        <v>385</v>
      </c>
      <c r="G209" s="254"/>
      <c r="H209" s="257">
        <v>1572.855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3" t="s">
        <v>135</v>
      </c>
      <c r="AU209" s="263" t="s">
        <v>83</v>
      </c>
      <c r="AV209" s="13" t="s">
        <v>83</v>
      </c>
      <c r="AW209" s="13" t="s">
        <v>4</v>
      </c>
      <c r="AX209" s="13" t="s">
        <v>81</v>
      </c>
      <c r="AY209" s="263" t="s">
        <v>125</v>
      </c>
    </row>
    <row r="210" s="2" customFormat="1" ht="21.75" customHeight="1">
      <c r="A210" s="37"/>
      <c r="B210" s="38"/>
      <c r="C210" s="235" t="s">
        <v>279</v>
      </c>
      <c r="D210" s="235" t="s">
        <v>127</v>
      </c>
      <c r="E210" s="236" t="s">
        <v>296</v>
      </c>
      <c r="F210" s="237" t="s">
        <v>297</v>
      </c>
      <c r="G210" s="238" t="s">
        <v>282</v>
      </c>
      <c r="H210" s="239">
        <v>19.501999999999999</v>
      </c>
      <c r="I210" s="240"/>
      <c r="J210" s="241">
        <f>ROUND(I210*H210,2)</f>
        <v>0</v>
      </c>
      <c r="K210" s="242"/>
      <c r="L210" s="43"/>
      <c r="M210" s="243" t="s">
        <v>1</v>
      </c>
      <c r="N210" s="244" t="s">
        <v>38</v>
      </c>
      <c r="O210" s="90"/>
      <c r="P210" s="245">
        <f>O210*H210</f>
        <v>0</v>
      </c>
      <c r="Q210" s="245">
        <v>0</v>
      </c>
      <c r="R210" s="245">
        <f>Q210*H210</f>
        <v>0</v>
      </c>
      <c r="S210" s="245">
        <v>0</v>
      </c>
      <c r="T210" s="24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47" t="s">
        <v>131</v>
      </c>
      <c r="AT210" s="247" t="s">
        <v>127</v>
      </c>
      <c r="AU210" s="247" t="s">
        <v>83</v>
      </c>
      <c r="AY210" s="16" t="s">
        <v>125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6" t="s">
        <v>81</v>
      </c>
      <c r="BK210" s="248">
        <f>ROUND(I210*H210,2)</f>
        <v>0</v>
      </c>
      <c r="BL210" s="16" t="s">
        <v>131</v>
      </c>
      <c r="BM210" s="247" t="s">
        <v>386</v>
      </c>
    </row>
    <row r="211" s="2" customFormat="1">
      <c r="A211" s="37"/>
      <c r="B211" s="38"/>
      <c r="C211" s="39"/>
      <c r="D211" s="249" t="s">
        <v>133</v>
      </c>
      <c r="E211" s="39"/>
      <c r="F211" s="250" t="s">
        <v>297</v>
      </c>
      <c r="G211" s="39"/>
      <c r="H211" s="39"/>
      <c r="I211" s="143"/>
      <c r="J211" s="39"/>
      <c r="K211" s="39"/>
      <c r="L211" s="43"/>
      <c r="M211" s="251"/>
      <c r="N211" s="252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133</v>
      </c>
      <c r="AU211" s="16" t="s">
        <v>83</v>
      </c>
    </row>
    <row r="212" s="2" customFormat="1" ht="21.75" customHeight="1">
      <c r="A212" s="37"/>
      <c r="B212" s="38"/>
      <c r="C212" s="235" t="s">
        <v>277</v>
      </c>
      <c r="D212" s="235" t="s">
        <v>127</v>
      </c>
      <c r="E212" s="236" t="s">
        <v>299</v>
      </c>
      <c r="F212" s="237" t="s">
        <v>300</v>
      </c>
      <c r="G212" s="238" t="s">
        <v>282</v>
      </c>
      <c r="H212" s="239">
        <v>85.355000000000004</v>
      </c>
      <c r="I212" s="240"/>
      <c r="J212" s="241">
        <f>ROUND(I212*H212,2)</f>
        <v>0</v>
      </c>
      <c r="K212" s="242"/>
      <c r="L212" s="43"/>
      <c r="M212" s="243" t="s">
        <v>1</v>
      </c>
      <c r="N212" s="244" t="s">
        <v>38</v>
      </c>
      <c r="O212" s="90"/>
      <c r="P212" s="245">
        <f>O212*H212</f>
        <v>0</v>
      </c>
      <c r="Q212" s="245">
        <v>0</v>
      </c>
      <c r="R212" s="245">
        <f>Q212*H212</f>
        <v>0</v>
      </c>
      <c r="S212" s="245">
        <v>0</v>
      </c>
      <c r="T212" s="24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7" t="s">
        <v>131</v>
      </c>
      <c r="AT212" s="247" t="s">
        <v>127</v>
      </c>
      <c r="AU212" s="247" t="s">
        <v>83</v>
      </c>
      <c r="AY212" s="16" t="s">
        <v>125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6" t="s">
        <v>81</v>
      </c>
      <c r="BK212" s="248">
        <f>ROUND(I212*H212,2)</f>
        <v>0</v>
      </c>
      <c r="BL212" s="16" t="s">
        <v>131</v>
      </c>
      <c r="BM212" s="247" t="s">
        <v>387</v>
      </c>
    </row>
    <row r="213" s="2" customFormat="1">
      <c r="A213" s="37"/>
      <c r="B213" s="38"/>
      <c r="C213" s="39"/>
      <c r="D213" s="249" t="s">
        <v>133</v>
      </c>
      <c r="E213" s="39"/>
      <c r="F213" s="250" t="s">
        <v>302</v>
      </c>
      <c r="G213" s="39"/>
      <c r="H213" s="39"/>
      <c r="I213" s="143"/>
      <c r="J213" s="39"/>
      <c r="K213" s="39"/>
      <c r="L213" s="43"/>
      <c r="M213" s="251"/>
      <c r="N213" s="252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133</v>
      </c>
      <c r="AU213" s="16" t="s">
        <v>83</v>
      </c>
    </row>
    <row r="214" s="13" customFormat="1">
      <c r="A214" s="13"/>
      <c r="B214" s="253"/>
      <c r="C214" s="254"/>
      <c r="D214" s="249" t="s">
        <v>135</v>
      </c>
      <c r="E214" s="255" t="s">
        <v>1</v>
      </c>
      <c r="F214" s="256" t="s">
        <v>388</v>
      </c>
      <c r="G214" s="254"/>
      <c r="H214" s="257">
        <v>85.355000000000004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3" t="s">
        <v>135</v>
      </c>
      <c r="AU214" s="263" t="s">
        <v>83</v>
      </c>
      <c r="AV214" s="13" t="s">
        <v>83</v>
      </c>
      <c r="AW214" s="13" t="s">
        <v>30</v>
      </c>
      <c r="AX214" s="13" t="s">
        <v>73</v>
      </c>
      <c r="AY214" s="263" t="s">
        <v>125</v>
      </c>
    </row>
    <row r="215" s="14" customFormat="1">
      <c r="A215" s="14"/>
      <c r="B215" s="264"/>
      <c r="C215" s="265"/>
      <c r="D215" s="249" t="s">
        <v>135</v>
      </c>
      <c r="E215" s="266" t="s">
        <v>1</v>
      </c>
      <c r="F215" s="267" t="s">
        <v>137</v>
      </c>
      <c r="G215" s="265"/>
      <c r="H215" s="268">
        <v>85.355000000000004</v>
      </c>
      <c r="I215" s="269"/>
      <c r="J215" s="265"/>
      <c r="K215" s="265"/>
      <c r="L215" s="270"/>
      <c r="M215" s="286"/>
      <c r="N215" s="287"/>
      <c r="O215" s="287"/>
      <c r="P215" s="287"/>
      <c r="Q215" s="287"/>
      <c r="R215" s="287"/>
      <c r="S215" s="287"/>
      <c r="T215" s="28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4" t="s">
        <v>135</v>
      </c>
      <c r="AU215" s="274" t="s">
        <v>83</v>
      </c>
      <c r="AV215" s="14" t="s">
        <v>131</v>
      </c>
      <c r="AW215" s="14" t="s">
        <v>30</v>
      </c>
      <c r="AX215" s="14" t="s">
        <v>81</v>
      </c>
      <c r="AY215" s="274" t="s">
        <v>125</v>
      </c>
    </row>
    <row r="216" s="2" customFormat="1" ht="6.96" customHeight="1">
      <c r="A216" s="37"/>
      <c r="B216" s="65"/>
      <c r="C216" s="66"/>
      <c r="D216" s="66"/>
      <c r="E216" s="66"/>
      <c r="F216" s="66"/>
      <c r="G216" s="66"/>
      <c r="H216" s="66"/>
      <c r="I216" s="182"/>
      <c r="J216" s="66"/>
      <c r="K216" s="66"/>
      <c r="L216" s="43"/>
      <c r="M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</row>
  </sheetData>
  <sheetProtection sheet="1" autoFilter="0" formatColumns="0" formatRows="0" objects="1" scenarios="1" spinCount="100000" saltValue="wWbwMctaZL6uUJY4YXdcIBz1uJ1nXAy/KXCjPv9ldeFA1hU/reQ5jeYKBg6bsznkqENiGzAy4ieW226AxMNXZA==" hashValue="AASRV9H4gW7UXM4SfLUwUcm6x14niHYIM6UhUPXl2uIoztPEoZCihUifqlh26oL6thIgn7Dku2nlKDfg8AuaYg==" algorithmName="SHA-512" password="DD66"/>
  <autoFilter ref="C121:K21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83</v>
      </c>
    </row>
    <row r="4" s="1" customFormat="1" ht="24.96" customHeight="1">
      <c r="B4" s="19"/>
      <c r="D4" s="139" t="s">
        <v>96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Dobříš-úprava komunikací na sídl. Větrník uznatelné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97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389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13. 12. 2018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26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27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29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26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31</v>
      </c>
      <c r="E23" s="37"/>
      <c r="F23" s="37"/>
      <c r="G23" s="37"/>
      <c r="H23" s="37"/>
      <c r="I23" s="146" t="s">
        <v>25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tr">
        <f>IF('Rekapitulace stavby'!E20="","",'Rekapitulace stavby'!E20)</f>
        <v xml:space="preserve"> </v>
      </c>
      <c r="F24" s="37"/>
      <c r="G24" s="37"/>
      <c r="H24" s="37"/>
      <c r="I24" s="146" t="s">
        <v>26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32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33</v>
      </c>
      <c r="E30" s="37"/>
      <c r="F30" s="37"/>
      <c r="G30" s="37"/>
      <c r="H30" s="37"/>
      <c r="I30" s="143"/>
      <c r="J30" s="156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35</v>
      </c>
      <c r="G32" s="37"/>
      <c r="H32" s="37"/>
      <c r="I32" s="158" t="s">
        <v>34</v>
      </c>
      <c r="J32" s="15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37</v>
      </c>
      <c r="E33" s="141" t="s">
        <v>38</v>
      </c>
      <c r="F33" s="160">
        <f>ROUND((SUM(BE124:BE230)),  2)</f>
        <v>0</v>
      </c>
      <c r="G33" s="37"/>
      <c r="H33" s="37"/>
      <c r="I33" s="161">
        <v>0.20999999999999999</v>
      </c>
      <c r="J33" s="160">
        <f>ROUND(((SUM(BE124:BE230))*I33),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39</v>
      </c>
      <c r="F34" s="160">
        <f>ROUND((SUM(BF124:BF230)),  2)</f>
        <v>0</v>
      </c>
      <c r="G34" s="37"/>
      <c r="H34" s="37"/>
      <c r="I34" s="161">
        <v>0.14999999999999999</v>
      </c>
      <c r="J34" s="160">
        <f>ROUND(((SUM(BF124:BF230))*I34),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40</v>
      </c>
      <c r="F35" s="160">
        <f>ROUND((SUM(BG124:BG230)),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41</v>
      </c>
      <c r="F36" s="160">
        <f>ROUND((SUM(BH124:BH230)),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60">
        <f>ROUND((SUM(BI124:BI230)),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46</v>
      </c>
      <c r="E50" s="171"/>
      <c r="F50" s="171"/>
      <c r="G50" s="170" t="s">
        <v>47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6"/>
      <c r="J61" s="177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50</v>
      </c>
      <c r="E65" s="178"/>
      <c r="F65" s="178"/>
      <c r="G65" s="170" t="s">
        <v>51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6"/>
      <c r="J76" s="177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Dobříš-úprava komunikací na sídl. Větrník uznatelné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103 - rozšíření Nad Papežem a úpravy Jeřábové před MŠ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6" t="s">
        <v>22</v>
      </c>
      <c r="J89" s="78" t="str">
        <f>IF(J12="","",J12)</f>
        <v>13. 12. 2018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6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100</v>
      </c>
      <c r="D94" s="188"/>
      <c r="E94" s="188"/>
      <c r="F94" s="188"/>
      <c r="G94" s="188"/>
      <c r="H94" s="188"/>
      <c r="I94" s="189"/>
      <c r="J94" s="190" t="s">
        <v>101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102</v>
      </c>
      <c r="D96" s="39"/>
      <c r="E96" s="39"/>
      <c r="F96" s="39"/>
      <c r="G96" s="39"/>
      <c r="H96" s="39"/>
      <c r="I96" s="143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92"/>
      <c r="C97" s="193"/>
      <c r="D97" s="194" t="s">
        <v>104</v>
      </c>
      <c r="E97" s="195"/>
      <c r="F97" s="195"/>
      <c r="G97" s="195"/>
      <c r="H97" s="195"/>
      <c r="I97" s="196"/>
      <c r="J97" s="197">
        <f>J125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105</v>
      </c>
      <c r="E98" s="202"/>
      <c r="F98" s="202"/>
      <c r="G98" s="202"/>
      <c r="H98" s="202"/>
      <c r="I98" s="203"/>
      <c r="J98" s="204">
        <f>J126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390</v>
      </c>
      <c r="E99" s="202"/>
      <c r="F99" s="202"/>
      <c r="G99" s="202"/>
      <c r="H99" s="202"/>
      <c r="I99" s="203"/>
      <c r="J99" s="204">
        <f>J168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391</v>
      </c>
      <c r="E100" s="202"/>
      <c r="F100" s="202"/>
      <c r="G100" s="202"/>
      <c r="H100" s="202"/>
      <c r="I100" s="203"/>
      <c r="J100" s="204">
        <f>J173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106</v>
      </c>
      <c r="E101" s="202"/>
      <c r="F101" s="202"/>
      <c r="G101" s="202"/>
      <c r="H101" s="202"/>
      <c r="I101" s="203"/>
      <c r="J101" s="204">
        <f>J182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107</v>
      </c>
      <c r="E102" s="202"/>
      <c r="F102" s="202"/>
      <c r="G102" s="202"/>
      <c r="H102" s="202"/>
      <c r="I102" s="203"/>
      <c r="J102" s="204">
        <f>J196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9"/>
      <c r="C103" s="200"/>
      <c r="D103" s="201" t="s">
        <v>108</v>
      </c>
      <c r="E103" s="202"/>
      <c r="F103" s="202"/>
      <c r="G103" s="202"/>
      <c r="H103" s="202"/>
      <c r="I103" s="203"/>
      <c r="J103" s="204">
        <f>J217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200"/>
      <c r="D104" s="201" t="s">
        <v>109</v>
      </c>
      <c r="E104" s="202"/>
      <c r="F104" s="202"/>
      <c r="G104" s="202"/>
      <c r="H104" s="202"/>
      <c r="I104" s="203"/>
      <c r="J104" s="204">
        <f>J220</f>
        <v>0</v>
      </c>
      <c r="K104" s="200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143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182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185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110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6" t="str">
        <f>E7</f>
        <v>Dobříš-úprava komunikací na sídl. Větrník uznatelné</v>
      </c>
      <c r="F114" s="31"/>
      <c r="G114" s="31"/>
      <c r="H114" s="31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97</v>
      </c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103 - rozšíření Nad Papežem a úpravy Jeřábové před MŠ</v>
      </c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146" t="s">
        <v>22</v>
      </c>
      <c r="J118" s="78" t="str">
        <f>IF(J12="","",J12)</f>
        <v>13. 12. 2018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143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146" t="s">
        <v>29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146" t="s">
        <v>31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143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206"/>
      <c r="B123" s="207"/>
      <c r="C123" s="208" t="s">
        <v>111</v>
      </c>
      <c r="D123" s="209" t="s">
        <v>58</v>
      </c>
      <c r="E123" s="209" t="s">
        <v>54</v>
      </c>
      <c r="F123" s="209" t="s">
        <v>55</v>
      </c>
      <c r="G123" s="209" t="s">
        <v>112</v>
      </c>
      <c r="H123" s="209" t="s">
        <v>113</v>
      </c>
      <c r="I123" s="210" t="s">
        <v>114</v>
      </c>
      <c r="J123" s="211" t="s">
        <v>101</v>
      </c>
      <c r="K123" s="212" t="s">
        <v>115</v>
      </c>
      <c r="L123" s="213"/>
      <c r="M123" s="99" t="s">
        <v>1</v>
      </c>
      <c r="N123" s="100" t="s">
        <v>37</v>
      </c>
      <c r="O123" s="100" t="s">
        <v>116</v>
      </c>
      <c r="P123" s="100" t="s">
        <v>117</v>
      </c>
      <c r="Q123" s="100" t="s">
        <v>118</v>
      </c>
      <c r="R123" s="100" t="s">
        <v>119</v>
      </c>
      <c r="S123" s="100" t="s">
        <v>120</v>
      </c>
      <c r="T123" s="101" t="s">
        <v>121</v>
      </c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</row>
    <row r="124" s="2" customFormat="1" ht="22.8" customHeight="1">
      <c r="A124" s="37"/>
      <c r="B124" s="38"/>
      <c r="C124" s="106" t="s">
        <v>122</v>
      </c>
      <c r="D124" s="39"/>
      <c r="E124" s="39"/>
      <c r="F124" s="39"/>
      <c r="G124" s="39"/>
      <c r="H124" s="39"/>
      <c r="I124" s="143"/>
      <c r="J124" s="214">
        <f>BK124</f>
        <v>0</v>
      </c>
      <c r="K124" s="39"/>
      <c r="L124" s="43"/>
      <c r="M124" s="102"/>
      <c r="N124" s="215"/>
      <c r="O124" s="103"/>
      <c r="P124" s="216">
        <f>P125</f>
        <v>0</v>
      </c>
      <c r="Q124" s="103"/>
      <c r="R124" s="216">
        <f>R125</f>
        <v>76.191832300000002</v>
      </c>
      <c r="S124" s="103"/>
      <c r="T124" s="217">
        <f>T125</f>
        <v>6.5599999999999996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72</v>
      </c>
      <c r="AU124" s="16" t="s">
        <v>103</v>
      </c>
      <c r="BK124" s="218">
        <f>BK125</f>
        <v>0</v>
      </c>
    </row>
    <row r="125" s="12" customFormat="1" ht="25.92" customHeight="1">
      <c r="A125" s="12"/>
      <c r="B125" s="219"/>
      <c r="C125" s="220"/>
      <c r="D125" s="221" t="s">
        <v>72</v>
      </c>
      <c r="E125" s="222" t="s">
        <v>123</v>
      </c>
      <c r="F125" s="222" t="s">
        <v>124</v>
      </c>
      <c r="G125" s="220"/>
      <c r="H125" s="220"/>
      <c r="I125" s="223"/>
      <c r="J125" s="224">
        <f>BK125</f>
        <v>0</v>
      </c>
      <c r="K125" s="220"/>
      <c r="L125" s="225"/>
      <c r="M125" s="226"/>
      <c r="N125" s="227"/>
      <c r="O125" s="227"/>
      <c r="P125" s="228">
        <f>P126+P168+P173+P182+P196+P220</f>
        <v>0</v>
      </c>
      <c r="Q125" s="227"/>
      <c r="R125" s="228">
        <f>R126+R168+R173+R182+R196+R220</f>
        <v>76.191832300000002</v>
      </c>
      <c r="S125" s="227"/>
      <c r="T125" s="229">
        <f>T126+T168+T173+T182+T196+T220</f>
        <v>6.5599999999999996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0" t="s">
        <v>81</v>
      </c>
      <c r="AT125" s="231" t="s">
        <v>72</v>
      </c>
      <c r="AU125" s="231" t="s">
        <v>73</v>
      </c>
      <c r="AY125" s="230" t="s">
        <v>125</v>
      </c>
      <c r="BK125" s="232">
        <f>BK126+BK168+BK173+BK182+BK196+BK220</f>
        <v>0</v>
      </c>
    </row>
    <row r="126" s="12" customFormat="1" ht="22.8" customHeight="1">
      <c r="A126" s="12"/>
      <c r="B126" s="219"/>
      <c r="C126" s="220"/>
      <c r="D126" s="221" t="s">
        <v>72</v>
      </c>
      <c r="E126" s="233" t="s">
        <v>81</v>
      </c>
      <c r="F126" s="233" t="s">
        <v>126</v>
      </c>
      <c r="G126" s="220"/>
      <c r="H126" s="220"/>
      <c r="I126" s="223"/>
      <c r="J126" s="234">
        <f>BK126</f>
        <v>0</v>
      </c>
      <c r="K126" s="220"/>
      <c r="L126" s="225"/>
      <c r="M126" s="226"/>
      <c r="N126" s="227"/>
      <c r="O126" s="227"/>
      <c r="P126" s="228">
        <f>SUM(P127:P167)</f>
        <v>0</v>
      </c>
      <c r="Q126" s="227"/>
      <c r="R126" s="228">
        <f>SUM(R127:R167)</f>
        <v>0.0072000000000000007</v>
      </c>
      <c r="S126" s="227"/>
      <c r="T126" s="229">
        <f>SUM(T127:T167)</f>
        <v>6.5599999999999996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81</v>
      </c>
      <c r="AT126" s="231" t="s">
        <v>72</v>
      </c>
      <c r="AU126" s="231" t="s">
        <v>81</v>
      </c>
      <c r="AY126" s="230" t="s">
        <v>125</v>
      </c>
      <c r="BK126" s="232">
        <f>SUM(BK127:BK167)</f>
        <v>0</v>
      </c>
    </row>
    <row r="127" s="2" customFormat="1" ht="21.75" customHeight="1">
      <c r="A127" s="37"/>
      <c r="B127" s="38"/>
      <c r="C127" s="235" t="s">
        <v>81</v>
      </c>
      <c r="D127" s="235" t="s">
        <v>127</v>
      </c>
      <c r="E127" s="236" t="s">
        <v>392</v>
      </c>
      <c r="F127" s="237" t="s">
        <v>393</v>
      </c>
      <c r="G127" s="238" t="s">
        <v>130</v>
      </c>
      <c r="H127" s="239">
        <v>40</v>
      </c>
      <c r="I127" s="240"/>
      <c r="J127" s="241">
        <f>ROUND(I127*H127,2)</f>
        <v>0</v>
      </c>
      <c r="K127" s="242"/>
      <c r="L127" s="43"/>
      <c r="M127" s="243" t="s">
        <v>1</v>
      </c>
      <c r="N127" s="244" t="s">
        <v>38</v>
      </c>
      <c r="O127" s="90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7" t="s">
        <v>131</v>
      </c>
      <c r="AT127" s="247" t="s">
        <v>127</v>
      </c>
      <c r="AU127" s="247" t="s">
        <v>83</v>
      </c>
      <c r="AY127" s="16" t="s">
        <v>125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6" t="s">
        <v>81</v>
      </c>
      <c r="BK127" s="248">
        <f>ROUND(I127*H127,2)</f>
        <v>0</v>
      </c>
      <c r="BL127" s="16" t="s">
        <v>131</v>
      </c>
      <c r="BM127" s="247" t="s">
        <v>394</v>
      </c>
    </row>
    <row r="128" s="2" customFormat="1">
      <c r="A128" s="37"/>
      <c r="B128" s="38"/>
      <c r="C128" s="39"/>
      <c r="D128" s="249" t="s">
        <v>133</v>
      </c>
      <c r="E128" s="39"/>
      <c r="F128" s="250" t="s">
        <v>395</v>
      </c>
      <c r="G128" s="39"/>
      <c r="H128" s="39"/>
      <c r="I128" s="143"/>
      <c r="J128" s="39"/>
      <c r="K128" s="39"/>
      <c r="L128" s="43"/>
      <c r="M128" s="251"/>
      <c r="N128" s="252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133</v>
      </c>
      <c r="AU128" s="16" t="s">
        <v>83</v>
      </c>
    </row>
    <row r="129" s="2" customFormat="1" ht="21.75" customHeight="1">
      <c r="A129" s="37"/>
      <c r="B129" s="38"/>
      <c r="C129" s="235" t="s">
        <v>83</v>
      </c>
      <c r="D129" s="235" t="s">
        <v>127</v>
      </c>
      <c r="E129" s="236" t="s">
        <v>396</v>
      </c>
      <c r="F129" s="237" t="s">
        <v>397</v>
      </c>
      <c r="G129" s="238" t="s">
        <v>130</v>
      </c>
      <c r="H129" s="239">
        <v>40</v>
      </c>
      <c r="I129" s="240"/>
      <c r="J129" s="241">
        <f>ROUND(I129*H129,2)</f>
        <v>0</v>
      </c>
      <c r="K129" s="242"/>
      <c r="L129" s="43"/>
      <c r="M129" s="243" t="s">
        <v>1</v>
      </c>
      <c r="N129" s="244" t="s">
        <v>38</v>
      </c>
      <c r="O129" s="90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7" t="s">
        <v>131</v>
      </c>
      <c r="AT129" s="247" t="s">
        <v>127</v>
      </c>
      <c r="AU129" s="247" t="s">
        <v>83</v>
      </c>
      <c r="AY129" s="16" t="s">
        <v>125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6" t="s">
        <v>81</v>
      </c>
      <c r="BK129" s="248">
        <f>ROUND(I129*H129,2)</f>
        <v>0</v>
      </c>
      <c r="BL129" s="16" t="s">
        <v>131</v>
      </c>
      <c r="BM129" s="247" t="s">
        <v>398</v>
      </c>
    </row>
    <row r="130" s="2" customFormat="1">
      <c r="A130" s="37"/>
      <c r="B130" s="38"/>
      <c r="C130" s="39"/>
      <c r="D130" s="249" t="s">
        <v>133</v>
      </c>
      <c r="E130" s="39"/>
      <c r="F130" s="250" t="s">
        <v>399</v>
      </c>
      <c r="G130" s="39"/>
      <c r="H130" s="39"/>
      <c r="I130" s="143"/>
      <c r="J130" s="39"/>
      <c r="K130" s="39"/>
      <c r="L130" s="43"/>
      <c r="M130" s="251"/>
      <c r="N130" s="252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133</v>
      </c>
      <c r="AU130" s="16" t="s">
        <v>83</v>
      </c>
    </row>
    <row r="131" s="2" customFormat="1" ht="16.5" customHeight="1">
      <c r="A131" s="37"/>
      <c r="B131" s="38"/>
      <c r="C131" s="235" t="s">
        <v>143</v>
      </c>
      <c r="D131" s="235" t="s">
        <v>127</v>
      </c>
      <c r="E131" s="236" t="s">
        <v>400</v>
      </c>
      <c r="F131" s="237" t="s">
        <v>401</v>
      </c>
      <c r="G131" s="238" t="s">
        <v>130</v>
      </c>
      <c r="H131" s="239">
        <v>40</v>
      </c>
      <c r="I131" s="240"/>
      <c r="J131" s="241">
        <f>ROUND(I131*H131,2)</f>
        <v>0</v>
      </c>
      <c r="K131" s="242"/>
      <c r="L131" s="43"/>
      <c r="M131" s="243" t="s">
        <v>1</v>
      </c>
      <c r="N131" s="244" t="s">
        <v>38</v>
      </c>
      <c r="O131" s="90"/>
      <c r="P131" s="245">
        <f>O131*H131</f>
        <v>0</v>
      </c>
      <c r="Q131" s="245">
        <v>0.00018000000000000001</v>
      </c>
      <c r="R131" s="245">
        <f>Q131*H131</f>
        <v>0.0072000000000000007</v>
      </c>
      <c r="S131" s="245">
        <v>0</v>
      </c>
      <c r="T131" s="24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7" t="s">
        <v>131</v>
      </c>
      <c r="AT131" s="247" t="s">
        <v>127</v>
      </c>
      <c r="AU131" s="247" t="s">
        <v>83</v>
      </c>
      <c r="AY131" s="16" t="s">
        <v>125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6" t="s">
        <v>81</v>
      </c>
      <c r="BK131" s="248">
        <f>ROUND(I131*H131,2)</f>
        <v>0</v>
      </c>
      <c r="BL131" s="16" t="s">
        <v>131</v>
      </c>
      <c r="BM131" s="247" t="s">
        <v>402</v>
      </c>
    </row>
    <row r="132" s="2" customFormat="1">
      <c r="A132" s="37"/>
      <c r="B132" s="38"/>
      <c r="C132" s="39"/>
      <c r="D132" s="249" t="s">
        <v>133</v>
      </c>
      <c r="E132" s="39"/>
      <c r="F132" s="250" t="s">
        <v>403</v>
      </c>
      <c r="G132" s="39"/>
      <c r="H132" s="39"/>
      <c r="I132" s="143"/>
      <c r="J132" s="39"/>
      <c r="K132" s="39"/>
      <c r="L132" s="43"/>
      <c r="M132" s="251"/>
      <c r="N132" s="25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133</v>
      </c>
      <c r="AU132" s="16" t="s">
        <v>83</v>
      </c>
    </row>
    <row r="133" s="2" customFormat="1" ht="21.75" customHeight="1">
      <c r="A133" s="37"/>
      <c r="B133" s="38"/>
      <c r="C133" s="235" t="s">
        <v>131</v>
      </c>
      <c r="D133" s="235" t="s">
        <v>127</v>
      </c>
      <c r="E133" s="236" t="s">
        <v>404</v>
      </c>
      <c r="F133" s="237" t="s">
        <v>405</v>
      </c>
      <c r="G133" s="238" t="s">
        <v>326</v>
      </c>
      <c r="H133" s="239">
        <v>1.9199999999999999</v>
      </c>
      <c r="I133" s="240"/>
      <c r="J133" s="241">
        <f>ROUND(I133*H133,2)</f>
        <v>0</v>
      </c>
      <c r="K133" s="242"/>
      <c r="L133" s="43"/>
      <c r="M133" s="243" t="s">
        <v>1</v>
      </c>
      <c r="N133" s="244" t="s">
        <v>38</v>
      </c>
      <c r="O133" s="90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7" t="s">
        <v>131</v>
      </c>
      <c r="AT133" s="247" t="s">
        <v>127</v>
      </c>
      <c r="AU133" s="247" t="s">
        <v>83</v>
      </c>
      <c r="AY133" s="16" t="s">
        <v>125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6" t="s">
        <v>81</v>
      </c>
      <c r="BK133" s="248">
        <f>ROUND(I133*H133,2)</f>
        <v>0</v>
      </c>
      <c r="BL133" s="16" t="s">
        <v>131</v>
      </c>
      <c r="BM133" s="247" t="s">
        <v>406</v>
      </c>
    </row>
    <row r="134" s="2" customFormat="1">
      <c r="A134" s="37"/>
      <c r="B134" s="38"/>
      <c r="C134" s="39"/>
      <c r="D134" s="249" t="s">
        <v>133</v>
      </c>
      <c r="E134" s="39"/>
      <c r="F134" s="250" t="s">
        <v>407</v>
      </c>
      <c r="G134" s="39"/>
      <c r="H134" s="39"/>
      <c r="I134" s="143"/>
      <c r="J134" s="39"/>
      <c r="K134" s="39"/>
      <c r="L134" s="43"/>
      <c r="M134" s="251"/>
      <c r="N134" s="25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133</v>
      </c>
      <c r="AU134" s="16" t="s">
        <v>83</v>
      </c>
    </row>
    <row r="135" s="13" customFormat="1">
      <c r="A135" s="13"/>
      <c r="B135" s="253"/>
      <c r="C135" s="254"/>
      <c r="D135" s="249" t="s">
        <v>135</v>
      </c>
      <c r="E135" s="255" t="s">
        <v>1</v>
      </c>
      <c r="F135" s="256" t="s">
        <v>408</v>
      </c>
      <c r="G135" s="254"/>
      <c r="H135" s="257">
        <v>1.9199999999999999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3" t="s">
        <v>135</v>
      </c>
      <c r="AU135" s="263" t="s">
        <v>83</v>
      </c>
      <c r="AV135" s="13" t="s">
        <v>83</v>
      </c>
      <c r="AW135" s="13" t="s">
        <v>30</v>
      </c>
      <c r="AX135" s="13" t="s">
        <v>73</v>
      </c>
      <c r="AY135" s="263" t="s">
        <v>125</v>
      </c>
    </row>
    <row r="136" s="14" customFormat="1">
      <c r="A136" s="14"/>
      <c r="B136" s="264"/>
      <c r="C136" s="265"/>
      <c r="D136" s="249" t="s">
        <v>135</v>
      </c>
      <c r="E136" s="266" t="s">
        <v>1</v>
      </c>
      <c r="F136" s="267" t="s">
        <v>137</v>
      </c>
      <c r="G136" s="265"/>
      <c r="H136" s="268">
        <v>1.9199999999999999</v>
      </c>
      <c r="I136" s="269"/>
      <c r="J136" s="265"/>
      <c r="K136" s="265"/>
      <c r="L136" s="270"/>
      <c r="M136" s="271"/>
      <c r="N136" s="272"/>
      <c r="O136" s="272"/>
      <c r="P136" s="272"/>
      <c r="Q136" s="272"/>
      <c r="R136" s="272"/>
      <c r="S136" s="272"/>
      <c r="T136" s="27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4" t="s">
        <v>135</v>
      </c>
      <c r="AU136" s="274" t="s">
        <v>83</v>
      </c>
      <c r="AV136" s="14" t="s">
        <v>131</v>
      </c>
      <c r="AW136" s="14" t="s">
        <v>30</v>
      </c>
      <c r="AX136" s="14" t="s">
        <v>81</v>
      </c>
      <c r="AY136" s="274" t="s">
        <v>125</v>
      </c>
    </row>
    <row r="137" s="2" customFormat="1" ht="16.5" customHeight="1">
      <c r="A137" s="37"/>
      <c r="B137" s="38"/>
      <c r="C137" s="235" t="s">
        <v>161</v>
      </c>
      <c r="D137" s="235" t="s">
        <v>127</v>
      </c>
      <c r="E137" s="236" t="s">
        <v>155</v>
      </c>
      <c r="F137" s="237" t="s">
        <v>156</v>
      </c>
      <c r="G137" s="238" t="s">
        <v>157</v>
      </c>
      <c r="H137" s="239">
        <v>32</v>
      </c>
      <c r="I137" s="240"/>
      <c r="J137" s="241">
        <f>ROUND(I137*H137,2)</f>
        <v>0</v>
      </c>
      <c r="K137" s="242"/>
      <c r="L137" s="43"/>
      <c r="M137" s="243" t="s">
        <v>1</v>
      </c>
      <c r="N137" s="244" t="s">
        <v>38</v>
      </c>
      <c r="O137" s="90"/>
      <c r="P137" s="245">
        <f>O137*H137</f>
        <v>0</v>
      </c>
      <c r="Q137" s="245">
        <v>0</v>
      </c>
      <c r="R137" s="245">
        <f>Q137*H137</f>
        <v>0</v>
      </c>
      <c r="S137" s="245">
        <v>0.20499999999999999</v>
      </c>
      <c r="T137" s="246">
        <f>S137*H137</f>
        <v>6.5599999999999996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7" t="s">
        <v>131</v>
      </c>
      <c r="AT137" s="247" t="s">
        <v>127</v>
      </c>
      <c r="AU137" s="247" t="s">
        <v>83</v>
      </c>
      <c r="AY137" s="16" t="s">
        <v>125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6" t="s">
        <v>81</v>
      </c>
      <c r="BK137" s="248">
        <f>ROUND(I137*H137,2)</f>
        <v>0</v>
      </c>
      <c r="BL137" s="16" t="s">
        <v>131</v>
      </c>
      <c r="BM137" s="247" t="s">
        <v>409</v>
      </c>
    </row>
    <row r="138" s="2" customFormat="1">
      <c r="A138" s="37"/>
      <c r="B138" s="38"/>
      <c r="C138" s="39"/>
      <c r="D138" s="249" t="s">
        <v>133</v>
      </c>
      <c r="E138" s="39"/>
      <c r="F138" s="250" t="s">
        <v>159</v>
      </c>
      <c r="G138" s="39"/>
      <c r="H138" s="39"/>
      <c r="I138" s="143"/>
      <c r="J138" s="39"/>
      <c r="K138" s="39"/>
      <c r="L138" s="43"/>
      <c r="M138" s="251"/>
      <c r="N138" s="252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133</v>
      </c>
      <c r="AU138" s="16" t="s">
        <v>83</v>
      </c>
    </row>
    <row r="139" s="13" customFormat="1">
      <c r="A139" s="13"/>
      <c r="B139" s="253"/>
      <c r="C139" s="254"/>
      <c r="D139" s="249" t="s">
        <v>135</v>
      </c>
      <c r="E139" s="255" t="s">
        <v>1</v>
      </c>
      <c r="F139" s="256" t="s">
        <v>410</v>
      </c>
      <c r="G139" s="254"/>
      <c r="H139" s="257">
        <v>32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3" t="s">
        <v>135</v>
      </c>
      <c r="AU139" s="263" t="s">
        <v>83</v>
      </c>
      <c r="AV139" s="13" t="s">
        <v>83</v>
      </c>
      <c r="AW139" s="13" t="s">
        <v>30</v>
      </c>
      <c r="AX139" s="13" t="s">
        <v>73</v>
      </c>
      <c r="AY139" s="263" t="s">
        <v>125</v>
      </c>
    </row>
    <row r="140" s="2" customFormat="1" ht="16.5" customHeight="1">
      <c r="A140" s="37"/>
      <c r="B140" s="38"/>
      <c r="C140" s="235" t="s">
        <v>313</v>
      </c>
      <c r="D140" s="235" t="s">
        <v>127</v>
      </c>
      <c r="E140" s="236" t="s">
        <v>168</v>
      </c>
      <c r="F140" s="237" t="s">
        <v>169</v>
      </c>
      <c r="G140" s="238" t="s">
        <v>157</v>
      </c>
      <c r="H140" s="239">
        <v>32</v>
      </c>
      <c r="I140" s="240"/>
      <c r="J140" s="241">
        <f>ROUND(I140*H140,2)</f>
        <v>0</v>
      </c>
      <c r="K140" s="242"/>
      <c r="L140" s="43"/>
      <c r="M140" s="243" t="s">
        <v>1</v>
      </c>
      <c r="N140" s="244" t="s">
        <v>38</v>
      </c>
      <c r="O140" s="90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7" t="s">
        <v>131</v>
      </c>
      <c r="AT140" s="247" t="s">
        <v>127</v>
      </c>
      <c r="AU140" s="247" t="s">
        <v>83</v>
      </c>
      <c r="AY140" s="16" t="s">
        <v>125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6" t="s">
        <v>81</v>
      </c>
      <c r="BK140" s="248">
        <f>ROUND(I140*H140,2)</f>
        <v>0</v>
      </c>
      <c r="BL140" s="16" t="s">
        <v>131</v>
      </c>
      <c r="BM140" s="247" t="s">
        <v>411</v>
      </c>
    </row>
    <row r="141" s="2" customFormat="1">
      <c r="A141" s="37"/>
      <c r="B141" s="38"/>
      <c r="C141" s="39"/>
      <c r="D141" s="249" t="s">
        <v>133</v>
      </c>
      <c r="E141" s="39"/>
      <c r="F141" s="250" t="s">
        <v>171</v>
      </c>
      <c r="G141" s="39"/>
      <c r="H141" s="39"/>
      <c r="I141" s="143"/>
      <c r="J141" s="39"/>
      <c r="K141" s="39"/>
      <c r="L141" s="43"/>
      <c r="M141" s="251"/>
      <c r="N141" s="252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133</v>
      </c>
      <c r="AU141" s="16" t="s">
        <v>83</v>
      </c>
    </row>
    <row r="142" s="13" customFormat="1">
      <c r="A142" s="13"/>
      <c r="B142" s="253"/>
      <c r="C142" s="254"/>
      <c r="D142" s="249" t="s">
        <v>135</v>
      </c>
      <c r="E142" s="255" t="s">
        <v>1</v>
      </c>
      <c r="F142" s="256" t="s">
        <v>179</v>
      </c>
      <c r="G142" s="254"/>
      <c r="H142" s="257">
        <v>32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3" t="s">
        <v>135</v>
      </c>
      <c r="AU142" s="263" t="s">
        <v>83</v>
      </c>
      <c r="AV142" s="13" t="s">
        <v>83</v>
      </c>
      <c r="AW142" s="13" t="s">
        <v>30</v>
      </c>
      <c r="AX142" s="13" t="s">
        <v>73</v>
      </c>
      <c r="AY142" s="263" t="s">
        <v>125</v>
      </c>
    </row>
    <row r="143" s="14" customFormat="1">
      <c r="A143" s="14"/>
      <c r="B143" s="264"/>
      <c r="C143" s="265"/>
      <c r="D143" s="249" t="s">
        <v>135</v>
      </c>
      <c r="E143" s="266" t="s">
        <v>1</v>
      </c>
      <c r="F143" s="267" t="s">
        <v>137</v>
      </c>
      <c r="G143" s="265"/>
      <c r="H143" s="268">
        <v>32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4" t="s">
        <v>135</v>
      </c>
      <c r="AU143" s="274" t="s">
        <v>83</v>
      </c>
      <c r="AV143" s="14" t="s">
        <v>131</v>
      </c>
      <c r="AW143" s="14" t="s">
        <v>30</v>
      </c>
      <c r="AX143" s="14" t="s">
        <v>81</v>
      </c>
      <c r="AY143" s="274" t="s">
        <v>125</v>
      </c>
    </row>
    <row r="144" s="2" customFormat="1" ht="21.75" customHeight="1">
      <c r="A144" s="37"/>
      <c r="B144" s="38"/>
      <c r="C144" s="235" t="s">
        <v>195</v>
      </c>
      <c r="D144" s="235" t="s">
        <v>127</v>
      </c>
      <c r="E144" s="236" t="s">
        <v>412</v>
      </c>
      <c r="F144" s="237" t="s">
        <v>413</v>
      </c>
      <c r="G144" s="238" t="s">
        <v>326</v>
      </c>
      <c r="H144" s="239">
        <v>45.375</v>
      </c>
      <c r="I144" s="240"/>
      <c r="J144" s="241">
        <f>ROUND(I144*H144,2)</f>
        <v>0</v>
      </c>
      <c r="K144" s="242"/>
      <c r="L144" s="43"/>
      <c r="M144" s="243" t="s">
        <v>1</v>
      </c>
      <c r="N144" s="244" t="s">
        <v>38</v>
      </c>
      <c r="O144" s="90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7" t="s">
        <v>131</v>
      </c>
      <c r="AT144" s="247" t="s">
        <v>127</v>
      </c>
      <c r="AU144" s="247" t="s">
        <v>83</v>
      </c>
      <c r="AY144" s="16" t="s">
        <v>125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6" t="s">
        <v>81</v>
      </c>
      <c r="BK144" s="248">
        <f>ROUND(I144*H144,2)</f>
        <v>0</v>
      </c>
      <c r="BL144" s="16" t="s">
        <v>131</v>
      </c>
      <c r="BM144" s="247" t="s">
        <v>414</v>
      </c>
    </row>
    <row r="145" s="2" customFormat="1">
      <c r="A145" s="37"/>
      <c r="B145" s="38"/>
      <c r="C145" s="39"/>
      <c r="D145" s="249" t="s">
        <v>133</v>
      </c>
      <c r="E145" s="39"/>
      <c r="F145" s="250" t="s">
        <v>415</v>
      </c>
      <c r="G145" s="39"/>
      <c r="H145" s="39"/>
      <c r="I145" s="143"/>
      <c r="J145" s="39"/>
      <c r="K145" s="39"/>
      <c r="L145" s="43"/>
      <c r="M145" s="251"/>
      <c r="N145" s="252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133</v>
      </c>
      <c r="AU145" s="16" t="s">
        <v>83</v>
      </c>
    </row>
    <row r="146" s="13" customFormat="1">
      <c r="A146" s="13"/>
      <c r="B146" s="253"/>
      <c r="C146" s="254"/>
      <c r="D146" s="249" t="s">
        <v>135</v>
      </c>
      <c r="E146" s="255" t="s">
        <v>1</v>
      </c>
      <c r="F146" s="256" t="s">
        <v>416</v>
      </c>
      <c r="G146" s="254"/>
      <c r="H146" s="257">
        <v>45.375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135</v>
      </c>
      <c r="AU146" s="263" t="s">
        <v>83</v>
      </c>
      <c r="AV146" s="13" t="s">
        <v>83</v>
      </c>
      <c r="AW146" s="13" t="s">
        <v>30</v>
      </c>
      <c r="AX146" s="13" t="s">
        <v>73</v>
      </c>
      <c r="AY146" s="263" t="s">
        <v>125</v>
      </c>
    </row>
    <row r="147" s="14" customFormat="1">
      <c r="A147" s="14"/>
      <c r="B147" s="264"/>
      <c r="C147" s="265"/>
      <c r="D147" s="249" t="s">
        <v>135</v>
      </c>
      <c r="E147" s="266" t="s">
        <v>1</v>
      </c>
      <c r="F147" s="267" t="s">
        <v>137</v>
      </c>
      <c r="G147" s="265"/>
      <c r="H147" s="268">
        <v>45.375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4" t="s">
        <v>135</v>
      </c>
      <c r="AU147" s="274" t="s">
        <v>83</v>
      </c>
      <c r="AV147" s="14" t="s">
        <v>131</v>
      </c>
      <c r="AW147" s="14" t="s">
        <v>30</v>
      </c>
      <c r="AX147" s="14" t="s">
        <v>81</v>
      </c>
      <c r="AY147" s="274" t="s">
        <v>125</v>
      </c>
    </row>
    <row r="148" s="2" customFormat="1" ht="21.75" customHeight="1">
      <c r="A148" s="37"/>
      <c r="B148" s="38"/>
      <c r="C148" s="235" t="s">
        <v>167</v>
      </c>
      <c r="D148" s="235" t="s">
        <v>127</v>
      </c>
      <c r="E148" s="236" t="s">
        <v>417</v>
      </c>
      <c r="F148" s="237" t="s">
        <v>418</v>
      </c>
      <c r="G148" s="238" t="s">
        <v>326</v>
      </c>
      <c r="H148" s="239">
        <v>3.8399999999999999</v>
      </c>
      <c r="I148" s="240"/>
      <c r="J148" s="241">
        <f>ROUND(I148*H148,2)</f>
        <v>0</v>
      </c>
      <c r="K148" s="242"/>
      <c r="L148" s="43"/>
      <c r="M148" s="243" t="s">
        <v>1</v>
      </c>
      <c r="N148" s="244" t="s">
        <v>38</v>
      </c>
      <c r="O148" s="90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7" t="s">
        <v>131</v>
      </c>
      <c r="AT148" s="247" t="s">
        <v>127</v>
      </c>
      <c r="AU148" s="247" t="s">
        <v>83</v>
      </c>
      <c r="AY148" s="16" t="s">
        <v>125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6" t="s">
        <v>81</v>
      </c>
      <c r="BK148" s="248">
        <f>ROUND(I148*H148,2)</f>
        <v>0</v>
      </c>
      <c r="BL148" s="16" t="s">
        <v>131</v>
      </c>
      <c r="BM148" s="247" t="s">
        <v>419</v>
      </c>
    </row>
    <row r="149" s="2" customFormat="1">
      <c r="A149" s="37"/>
      <c r="B149" s="38"/>
      <c r="C149" s="39"/>
      <c r="D149" s="249" t="s">
        <v>133</v>
      </c>
      <c r="E149" s="39"/>
      <c r="F149" s="250" t="s">
        <v>420</v>
      </c>
      <c r="G149" s="39"/>
      <c r="H149" s="39"/>
      <c r="I149" s="143"/>
      <c r="J149" s="39"/>
      <c r="K149" s="39"/>
      <c r="L149" s="43"/>
      <c r="M149" s="251"/>
      <c r="N149" s="252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133</v>
      </c>
      <c r="AU149" s="16" t="s">
        <v>83</v>
      </c>
    </row>
    <row r="150" s="13" customFormat="1">
      <c r="A150" s="13"/>
      <c r="B150" s="253"/>
      <c r="C150" s="254"/>
      <c r="D150" s="249" t="s">
        <v>135</v>
      </c>
      <c r="E150" s="255" t="s">
        <v>1</v>
      </c>
      <c r="F150" s="256" t="s">
        <v>421</v>
      </c>
      <c r="G150" s="254"/>
      <c r="H150" s="257">
        <v>3.8399999999999999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135</v>
      </c>
      <c r="AU150" s="263" t="s">
        <v>83</v>
      </c>
      <c r="AV150" s="13" t="s">
        <v>83</v>
      </c>
      <c r="AW150" s="13" t="s">
        <v>30</v>
      </c>
      <c r="AX150" s="13" t="s">
        <v>73</v>
      </c>
      <c r="AY150" s="263" t="s">
        <v>125</v>
      </c>
    </row>
    <row r="151" s="14" customFormat="1">
      <c r="A151" s="14"/>
      <c r="B151" s="264"/>
      <c r="C151" s="265"/>
      <c r="D151" s="249" t="s">
        <v>135</v>
      </c>
      <c r="E151" s="266" t="s">
        <v>1</v>
      </c>
      <c r="F151" s="267" t="s">
        <v>137</v>
      </c>
      <c r="G151" s="265"/>
      <c r="H151" s="268">
        <v>3.8399999999999999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4" t="s">
        <v>135</v>
      </c>
      <c r="AU151" s="274" t="s">
        <v>83</v>
      </c>
      <c r="AV151" s="14" t="s">
        <v>131</v>
      </c>
      <c r="AW151" s="14" t="s">
        <v>30</v>
      </c>
      <c r="AX151" s="14" t="s">
        <v>81</v>
      </c>
      <c r="AY151" s="274" t="s">
        <v>125</v>
      </c>
    </row>
    <row r="152" s="2" customFormat="1" ht="21.75" customHeight="1">
      <c r="A152" s="37"/>
      <c r="B152" s="38"/>
      <c r="C152" s="235" t="s">
        <v>321</v>
      </c>
      <c r="D152" s="235" t="s">
        <v>127</v>
      </c>
      <c r="E152" s="236" t="s">
        <v>331</v>
      </c>
      <c r="F152" s="237" t="s">
        <v>332</v>
      </c>
      <c r="G152" s="238" t="s">
        <v>326</v>
      </c>
      <c r="H152" s="239">
        <v>49.215000000000003</v>
      </c>
      <c r="I152" s="240"/>
      <c r="J152" s="241">
        <f>ROUND(I152*H152,2)</f>
        <v>0</v>
      </c>
      <c r="K152" s="242"/>
      <c r="L152" s="43"/>
      <c r="M152" s="243" t="s">
        <v>1</v>
      </c>
      <c r="N152" s="244" t="s">
        <v>38</v>
      </c>
      <c r="O152" s="90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7" t="s">
        <v>131</v>
      </c>
      <c r="AT152" s="247" t="s">
        <v>127</v>
      </c>
      <c r="AU152" s="247" t="s">
        <v>83</v>
      </c>
      <c r="AY152" s="16" t="s">
        <v>125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6" t="s">
        <v>81</v>
      </c>
      <c r="BK152" s="248">
        <f>ROUND(I152*H152,2)</f>
        <v>0</v>
      </c>
      <c r="BL152" s="16" t="s">
        <v>131</v>
      </c>
      <c r="BM152" s="247" t="s">
        <v>422</v>
      </c>
    </row>
    <row r="153" s="2" customFormat="1">
      <c r="A153" s="37"/>
      <c r="B153" s="38"/>
      <c r="C153" s="39"/>
      <c r="D153" s="249" t="s">
        <v>133</v>
      </c>
      <c r="E153" s="39"/>
      <c r="F153" s="250" t="s">
        <v>334</v>
      </c>
      <c r="G153" s="39"/>
      <c r="H153" s="39"/>
      <c r="I153" s="143"/>
      <c r="J153" s="39"/>
      <c r="K153" s="39"/>
      <c r="L153" s="43"/>
      <c r="M153" s="251"/>
      <c r="N153" s="252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133</v>
      </c>
      <c r="AU153" s="16" t="s">
        <v>83</v>
      </c>
    </row>
    <row r="154" s="13" customFormat="1">
      <c r="A154" s="13"/>
      <c r="B154" s="253"/>
      <c r="C154" s="254"/>
      <c r="D154" s="249" t="s">
        <v>135</v>
      </c>
      <c r="E154" s="255" t="s">
        <v>1</v>
      </c>
      <c r="F154" s="256" t="s">
        <v>423</v>
      </c>
      <c r="G154" s="254"/>
      <c r="H154" s="257">
        <v>49.215000000000003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3" t="s">
        <v>135</v>
      </c>
      <c r="AU154" s="263" t="s">
        <v>83</v>
      </c>
      <c r="AV154" s="13" t="s">
        <v>83</v>
      </c>
      <c r="AW154" s="13" t="s">
        <v>30</v>
      </c>
      <c r="AX154" s="13" t="s">
        <v>73</v>
      </c>
      <c r="AY154" s="263" t="s">
        <v>125</v>
      </c>
    </row>
    <row r="155" s="14" customFormat="1">
      <c r="A155" s="14"/>
      <c r="B155" s="264"/>
      <c r="C155" s="265"/>
      <c r="D155" s="249" t="s">
        <v>135</v>
      </c>
      <c r="E155" s="266" t="s">
        <v>1</v>
      </c>
      <c r="F155" s="267" t="s">
        <v>137</v>
      </c>
      <c r="G155" s="265"/>
      <c r="H155" s="268">
        <v>49.215000000000003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4" t="s">
        <v>135</v>
      </c>
      <c r="AU155" s="274" t="s">
        <v>83</v>
      </c>
      <c r="AV155" s="14" t="s">
        <v>131</v>
      </c>
      <c r="AW155" s="14" t="s">
        <v>30</v>
      </c>
      <c r="AX155" s="14" t="s">
        <v>81</v>
      </c>
      <c r="AY155" s="274" t="s">
        <v>125</v>
      </c>
    </row>
    <row r="156" s="2" customFormat="1" ht="16.5" customHeight="1">
      <c r="A156" s="37"/>
      <c r="B156" s="38"/>
      <c r="C156" s="235" t="s">
        <v>424</v>
      </c>
      <c r="D156" s="235" t="s">
        <v>127</v>
      </c>
      <c r="E156" s="236" t="s">
        <v>336</v>
      </c>
      <c r="F156" s="237" t="s">
        <v>337</v>
      </c>
      <c r="G156" s="238" t="s">
        <v>326</v>
      </c>
      <c r="H156" s="239">
        <v>49.215000000000003</v>
      </c>
      <c r="I156" s="240"/>
      <c r="J156" s="241">
        <f>ROUND(I156*H156,2)</f>
        <v>0</v>
      </c>
      <c r="K156" s="242"/>
      <c r="L156" s="43"/>
      <c r="M156" s="243" t="s">
        <v>1</v>
      </c>
      <c r="N156" s="244" t="s">
        <v>38</v>
      </c>
      <c r="O156" s="90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7" t="s">
        <v>131</v>
      </c>
      <c r="AT156" s="247" t="s">
        <v>127</v>
      </c>
      <c r="AU156" s="247" t="s">
        <v>83</v>
      </c>
      <c r="AY156" s="16" t="s">
        <v>125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6" t="s">
        <v>81</v>
      </c>
      <c r="BK156" s="248">
        <f>ROUND(I156*H156,2)</f>
        <v>0</v>
      </c>
      <c r="BL156" s="16" t="s">
        <v>131</v>
      </c>
      <c r="BM156" s="247" t="s">
        <v>425</v>
      </c>
    </row>
    <row r="157" s="2" customFormat="1">
      <c r="A157" s="37"/>
      <c r="B157" s="38"/>
      <c r="C157" s="39"/>
      <c r="D157" s="249" t="s">
        <v>133</v>
      </c>
      <c r="E157" s="39"/>
      <c r="F157" s="250" t="s">
        <v>337</v>
      </c>
      <c r="G157" s="39"/>
      <c r="H157" s="39"/>
      <c r="I157" s="143"/>
      <c r="J157" s="39"/>
      <c r="K157" s="39"/>
      <c r="L157" s="43"/>
      <c r="M157" s="251"/>
      <c r="N157" s="252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133</v>
      </c>
      <c r="AU157" s="16" t="s">
        <v>83</v>
      </c>
    </row>
    <row r="158" s="2" customFormat="1" ht="21.75" customHeight="1">
      <c r="A158" s="37"/>
      <c r="B158" s="38"/>
      <c r="C158" s="235" t="s">
        <v>323</v>
      </c>
      <c r="D158" s="235" t="s">
        <v>127</v>
      </c>
      <c r="E158" s="236" t="s">
        <v>340</v>
      </c>
      <c r="F158" s="237" t="s">
        <v>341</v>
      </c>
      <c r="G158" s="238" t="s">
        <v>282</v>
      </c>
      <c r="H158" s="239">
        <v>88.587000000000003</v>
      </c>
      <c r="I158" s="240"/>
      <c r="J158" s="241">
        <f>ROUND(I158*H158,2)</f>
        <v>0</v>
      </c>
      <c r="K158" s="242"/>
      <c r="L158" s="43"/>
      <c r="M158" s="243" t="s">
        <v>1</v>
      </c>
      <c r="N158" s="244" t="s">
        <v>38</v>
      </c>
      <c r="O158" s="90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7" t="s">
        <v>131</v>
      </c>
      <c r="AT158" s="247" t="s">
        <v>127</v>
      </c>
      <c r="AU158" s="247" t="s">
        <v>83</v>
      </c>
      <c r="AY158" s="16" t="s">
        <v>125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6" t="s">
        <v>81</v>
      </c>
      <c r="BK158" s="248">
        <f>ROUND(I158*H158,2)</f>
        <v>0</v>
      </c>
      <c r="BL158" s="16" t="s">
        <v>131</v>
      </c>
      <c r="BM158" s="247" t="s">
        <v>426</v>
      </c>
    </row>
    <row r="159" s="2" customFormat="1">
      <c r="A159" s="37"/>
      <c r="B159" s="38"/>
      <c r="C159" s="39"/>
      <c r="D159" s="249" t="s">
        <v>133</v>
      </c>
      <c r="E159" s="39"/>
      <c r="F159" s="250" t="s">
        <v>343</v>
      </c>
      <c r="G159" s="39"/>
      <c r="H159" s="39"/>
      <c r="I159" s="143"/>
      <c r="J159" s="39"/>
      <c r="K159" s="39"/>
      <c r="L159" s="43"/>
      <c r="M159" s="251"/>
      <c r="N159" s="252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133</v>
      </c>
      <c r="AU159" s="16" t="s">
        <v>83</v>
      </c>
    </row>
    <row r="160" s="13" customFormat="1">
      <c r="A160" s="13"/>
      <c r="B160" s="253"/>
      <c r="C160" s="254"/>
      <c r="D160" s="249" t="s">
        <v>135</v>
      </c>
      <c r="E160" s="255" t="s">
        <v>1</v>
      </c>
      <c r="F160" s="256" t="s">
        <v>427</v>
      </c>
      <c r="G160" s="254"/>
      <c r="H160" s="257">
        <v>88.587000000000003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3" t="s">
        <v>135</v>
      </c>
      <c r="AU160" s="263" t="s">
        <v>83</v>
      </c>
      <c r="AV160" s="13" t="s">
        <v>83</v>
      </c>
      <c r="AW160" s="13" t="s">
        <v>30</v>
      </c>
      <c r="AX160" s="13" t="s">
        <v>73</v>
      </c>
      <c r="AY160" s="263" t="s">
        <v>125</v>
      </c>
    </row>
    <row r="161" s="14" customFormat="1">
      <c r="A161" s="14"/>
      <c r="B161" s="264"/>
      <c r="C161" s="265"/>
      <c r="D161" s="249" t="s">
        <v>135</v>
      </c>
      <c r="E161" s="266" t="s">
        <v>1</v>
      </c>
      <c r="F161" s="267" t="s">
        <v>137</v>
      </c>
      <c r="G161" s="265"/>
      <c r="H161" s="268">
        <v>88.587000000000003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4" t="s">
        <v>135</v>
      </c>
      <c r="AU161" s="274" t="s">
        <v>83</v>
      </c>
      <c r="AV161" s="14" t="s">
        <v>131</v>
      </c>
      <c r="AW161" s="14" t="s">
        <v>30</v>
      </c>
      <c r="AX161" s="14" t="s">
        <v>81</v>
      </c>
      <c r="AY161" s="274" t="s">
        <v>125</v>
      </c>
    </row>
    <row r="162" s="2" customFormat="1" ht="21.75" customHeight="1">
      <c r="A162" s="37"/>
      <c r="B162" s="38"/>
      <c r="C162" s="235" t="s">
        <v>339</v>
      </c>
      <c r="D162" s="235" t="s">
        <v>127</v>
      </c>
      <c r="E162" s="236" t="s">
        <v>428</v>
      </c>
      <c r="F162" s="237" t="s">
        <v>429</v>
      </c>
      <c r="G162" s="238" t="s">
        <v>130</v>
      </c>
      <c r="H162" s="239">
        <v>0</v>
      </c>
      <c r="I162" s="240"/>
      <c r="J162" s="241">
        <f>ROUND(I162*H162,2)</f>
        <v>0</v>
      </c>
      <c r="K162" s="242"/>
      <c r="L162" s="43"/>
      <c r="M162" s="243" t="s">
        <v>1</v>
      </c>
      <c r="N162" s="244" t="s">
        <v>38</v>
      </c>
      <c r="O162" s="90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7" t="s">
        <v>131</v>
      </c>
      <c r="AT162" s="247" t="s">
        <v>127</v>
      </c>
      <c r="AU162" s="247" t="s">
        <v>83</v>
      </c>
      <c r="AY162" s="16" t="s">
        <v>125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6" t="s">
        <v>81</v>
      </c>
      <c r="BK162" s="248">
        <f>ROUND(I162*H162,2)</f>
        <v>0</v>
      </c>
      <c r="BL162" s="16" t="s">
        <v>131</v>
      </c>
      <c r="BM162" s="247" t="s">
        <v>430</v>
      </c>
    </row>
    <row r="163" s="2" customFormat="1">
      <c r="A163" s="37"/>
      <c r="B163" s="38"/>
      <c r="C163" s="39"/>
      <c r="D163" s="249" t="s">
        <v>133</v>
      </c>
      <c r="E163" s="39"/>
      <c r="F163" s="250" t="s">
        <v>431</v>
      </c>
      <c r="G163" s="39"/>
      <c r="H163" s="39"/>
      <c r="I163" s="143"/>
      <c r="J163" s="39"/>
      <c r="K163" s="39"/>
      <c r="L163" s="43"/>
      <c r="M163" s="251"/>
      <c r="N163" s="252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133</v>
      </c>
      <c r="AU163" s="16" t="s">
        <v>83</v>
      </c>
    </row>
    <row r="164" s="2" customFormat="1" ht="16.5" customHeight="1">
      <c r="A164" s="37"/>
      <c r="B164" s="38"/>
      <c r="C164" s="235" t="s">
        <v>432</v>
      </c>
      <c r="D164" s="235" t="s">
        <v>127</v>
      </c>
      <c r="E164" s="236" t="s">
        <v>433</v>
      </c>
      <c r="F164" s="237" t="s">
        <v>434</v>
      </c>
      <c r="G164" s="238" t="s">
        <v>130</v>
      </c>
      <c r="H164" s="239">
        <v>181.5</v>
      </c>
      <c r="I164" s="240"/>
      <c r="J164" s="241">
        <f>ROUND(I164*H164,2)</f>
        <v>0</v>
      </c>
      <c r="K164" s="242"/>
      <c r="L164" s="43"/>
      <c r="M164" s="243" t="s">
        <v>1</v>
      </c>
      <c r="N164" s="244" t="s">
        <v>38</v>
      </c>
      <c r="O164" s="90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7" t="s">
        <v>131</v>
      </c>
      <c r="AT164" s="247" t="s">
        <v>127</v>
      </c>
      <c r="AU164" s="247" t="s">
        <v>83</v>
      </c>
      <c r="AY164" s="16" t="s">
        <v>125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6" t="s">
        <v>81</v>
      </c>
      <c r="BK164" s="248">
        <f>ROUND(I164*H164,2)</f>
        <v>0</v>
      </c>
      <c r="BL164" s="16" t="s">
        <v>131</v>
      </c>
      <c r="BM164" s="247" t="s">
        <v>435</v>
      </c>
    </row>
    <row r="165" s="2" customFormat="1">
      <c r="A165" s="37"/>
      <c r="B165" s="38"/>
      <c r="C165" s="39"/>
      <c r="D165" s="249" t="s">
        <v>133</v>
      </c>
      <c r="E165" s="39"/>
      <c r="F165" s="250" t="s">
        <v>436</v>
      </c>
      <c r="G165" s="39"/>
      <c r="H165" s="39"/>
      <c r="I165" s="143"/>
      <c r="J165" s="39"/>
      <c r="K165" s="39"/>
      <c r="L165" s="43"/>
      <c r="M165" s="251"/>
      <c r="N165" s="252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133</v>
      </c>
      <c r="AU165" s="16" t="s">
        <v>83</v>
      </c>
    </row>
    <row r="166" s="13" customFormat="1">
      <c r="A166" s="13"/>
      <c r="B166" s="253"/>
      <c r="C166" s="254"/>
      <c r="D166" s="249" t="s">
        <v>135</v>
      </c>
      <c r="E166" s="255" t="s">
        <v>1</v>
      </c>
      <c r="F166" s="256" t="s">
        <v>437</v>
      </c>
      <c r="G166" s="254"/>
      <c r="H166" s="257">
        <v>181.5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3" t="s">
        <v>135</v>
      </c>
      <c r="AU166" s="263" t="s">
        <v>83</v>
      </c>
      <c r="AV166" s="13" t="s">
        <v>83</v>
      </c>
      <c r="AW166" s="13" t="s">
        <v>30</v>
      </c>
      <c r="AX166" s="13" t="s">
        <v>73</v>
      </c>
      <c r="AY166" s="263" t="s">
        <v>125</v>
      </c>
    </row>
    <row r="167" s="14" customFormat="1">
      <c r="A167" s="14"/>
      <c r="B167" s="264"/>
      <c r="C167" s="265"/>
      <c r="D167" s="249" t="s">
        <v>135</v>
      </c>
      <c r="E167" s="266" t="s">
        <v>1</v>
      </c>
      <c r="F167" s="267" t="s">
        <v>137</v>
      </c>
      <c r="G167" s="265"/>
      <c r="H167" s="268">
        <v>181.5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4" t="s">
        <v>135</v>
      </c>
      <c r="AU167" s="274" t="s">
        <v>83</v>
      </c>
      <c r="AV167" s="14" t="s">
        <v>131</v>
      </c>
      <c r="AW167" s="14" t="s">
        <v>30</v>
      </c>
      <c r="AX167" s="14" t="s">
        <v>81</v>
      </c>
      <c r="AY167" s="274" t="s">
        <v>125</v>
      </c>
    </row>
    <row r="168" s="12" customFormat="1" ht="22.8" customHeight="1">
      <c r="A168" s="12"/>
      <c r="B168" s="219"/>
      <c r="C168" s="220"/>
      <c r="D168" s="221" t="s">
        <v>72</v>
      </c>
      <c r="E168" s="233" t="s">
        <v>83</v>
      </c>
      <c r="F168" s="233" t="s">
        <v>438</v>
      </c>
      <c r="G168" s="220"/>
      <c r="H168" s="220"/>
      <c r="I168" s="223"/>
      <c r="J168" s="234">
        <f>BK168</f>
        <v>0</v>
      </c>
      <c r="K168" s="220"/>
      <c r="L168" s="225"/>
      <c r="M168" s="226"/>
      <c r="N168" s="227"/>
      <c r="O168" s="227"/>
      <c r="P168" s="228">
        <f>SUM(P169:P172)</f>
        <v>0</v>
      </c>
      <c r="Q168" s="227"/>
      <c r="R168" s="228">
        <f>SUM(R169:R172)</f>
        <v>9.4206336000000004</v>
      </c>
      <c r="S168" s="227"/>
      <c r="T168" s="229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0" t="s">
        <v>81</v>
      </c>
      <c r="AT168" s="231" t="s">
        <v>72</v>
      </c>
      <c r="AU168" s="231" t="s">
        <v>81</v>
      </c>
      <c r="AY168" s="230" t="s">
        <v>125</v>
      </c>
      <c r="BK168" s="232">
        <f>SUM(BK169:BK172)</f>
        <v>0</v>
      </c>
    </row>
    <row r="169" s="2" customFormat="1" ht="21.75" customHeight="1">
      <c r="A169" s="37"/>
      <c r="B169" s="38"/>
      <c r="C169" s="235" t="s">
        <v>439</v>
      </c>
      <c r="D169" s="235" t="s">
        <v>127</v>
      </c>
      <c r="E169" s="236" t="s">
        <v>440</v>
      </c>
      <c r="F169" s="237" t="s">
        <v>441</v>
      </c>
      <c r="G169" s="238" t="s">
        <v>326</v>
      </c>
      <c r="H169" s="239">
        <v>3.8399999999999999</v>
      </c>
      <c r="I169" s="240"/>
      <c r="J169" s="241">
        <f>ROUND(I169*H169,2)</f>
        <v>0</v>
      </c>
      <c r="K169" s="242"/>
      <c r="L169" s="43"/>
      <c r="M169" s="243" t="s">
        <v>1</v>
      </c>
      <c r="N169" s="244" t="s">
        <v>38</v>
      </c>
      <c r="O169" s="90"/>
      <c r="P169" s="245">
        <f>O169*H169</f>
        <v>0</v>
      </c>
      <c r="Q169" s="245">
        <v>2.45329</v>
      </c>
      <c r="R169" s="245">
        <f>Q169*H169</f>
        <v>9.4206336000000004</v>
      </c>
      <c r="S169" s="245">
        <v>0</v>
      </c>
      <c r="T169" s="24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7" t="s">
        <v>131</v>
      </c>
      <c r="AT169" s="247" t="s">
        <v>127</v>
      </c>
      <c r="AU169" s="247" t="s">
        <v>83</v>
      </c>
      <c r="AY169" s="16" t="s">
        <v>125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6" t="s">
        <v>81</v>
      </c>
      <c r="BK169" s="248">
        <f>ROUND(I169*H169,2)</f>
        <v>0</v>
      </c>
      <c r="BL169" s="16" t="s">
        <v>131</v>
      </c>
      <c r="BM169" s="247" t="s">
        <v>442</v>
      </c>
    </row>
    <row r="170" s="2" customFormat="1">
      <c r="A170" s="37"/>
      <c r="B170" s="38"/>
      <c r="C170" s="39"/>
      <c r="D170" s="249" t="s">
        <v>133</v>
      </c>
      <c r="E170" s="39"/>
      <c r="F170" s="250" t="s">
        <v>443</v>
      </c>
      <c r="G170" s="39"/>
      <c r="H170" s="39"/>
      <c r="I170" s="143"/>
      <c r="J170" s="39"/>
      <c r="K170" s="39"/>
      <c r="L170" s="43"/>
      <c r="M170" s="251"/>
      <c r="N170" s="252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133</v>
      </c>
      <c r="AU170" s="16" t="s">
        <v>83</v>
      </c>
    </row>
    <row r="171" s="13" customFormat="1">
      <c r="A171" s="13"/>
      <c r="B171" s="253"/>
      <c r="C171" s="254"/>
      <c r="D171" s="249" t="s">
        <v>135</v>
      </c>
      <c r="E171" s="255" t="s">
        <v>1</v>
      </c>
      <c r="F171" s="256" t="s">
        <v>421</v>
      </c>
      <c r="G171" s="254"/>
      <c r="H171" s="257">
        <v>3.8399999999999999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3" t="s">
        <v>135</v>
      </c>
      <c r="AU171" s="263" t="s">
        <v>83</v>
      </c>
      <c r="AV171" s="13" t="s">
        <v>83</v>
      </c>
      <c r="AW171" s="13" t="s">
        <v>30</v>
      </c>
      <c r="AX171" s="13" t="s">
        <v>73</v>
      </c>
      <c r="AY171" s="263" t="s">
        <v>125</v>
      </c>
    </row>
    <row r="172" s="14" customFormat="1">
      <c r="A172" s="14"/>
      <c r="B172" s="264"/>
      <c r="C172" s="265"/>
      <c r="D172" s="249" t="s">
        <v>135</v>
      </c>
      <c r="E172" s="266" t="s">
        <v>1</v>
      </c>
      <c r="F172" s="267" t="s">
        <v>137</v>
      </c>
      <c r="G172" s="265"/>
      <c r="H172" s="268">
        <v>3.8399999999999999</v>
      </c>
      <c r="I172" s="269"/>
      <c r="J172" s="265"/>
      <c r="K172" s="265"/>
      <c r="L172" s="270"/>
      <c r="M172" s="271"/>
      <c r="N172" s="272"/>
      <c r="O172" s="272"/>
      <c r="P172" s="272"/>
      <c r="Q172" s="272"/>
      <c r="R172" s="272"/>
      <c r="S172" s="272"/>
      <c r="T172" s="27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4" t="s">
        <v>135</v>
      </c>
      <c r="AU172" s="274" t="s">
        <v>83</v>
      </c>
      <c r="AV172" s="14" t="s">
        <v>131</v>
      </c>
      <c r="AW172" s="14" t="s">
        <v>30</v>
      </c>
      <c r="AX172" s="14" t="s">
        <v>81</v>
      </c>
      <c r="AY172" s="274" t="s">
        <v>125</v>
      </c>
    </row>
    <row r="173" s="12" customFormat="1" ht="22.8" customHeight="1">
      <c r="A173" s="12"/>
      <c r="B173" s="219"/>
      <c r="C173" s="220"/>
      <c r="D173" s="221" t="s">
        <v>72</v>
      </c>
      <c r="E173" s="233" t="s">
        <v>143</v>
      </c>
      <c r="F173" s="233" t="s">
        <v>444</v>
      </c>
      <c r="G173" s="220"/>
      <c r="H173" s="220"/>
      <c r="I173" s="223"/>
      <c r="J173" s="234">
        <f>BK173</f>
        <v>0</v>
      </c>
      <c r="K173" s="220"/>
      <c r="L173" s="225"/>
      <c r="M173" s="226"/>
      <c r="N173" s="227"/>
      <c r="O173" s="227"/>
      <c r="P173" s="228">
        <f>SUM(P174:P181)</f>
        <v>0</v>
      </c>
      <c r="Q173" s="227"/>
      <c r="R173" s="228">
        <f>SUM(R174:R181)</f>
        <v>1.3059361999999999</v>
      </c>
      <c r="S173" s="227"/>
      <c r="T173" s="229">
        <f>SUM(T174:T181)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0" t="s">
        <v>81</v>
      </c>
      <c r="AT173" s="231" t="s">
        <v>72</v>
      </c>
      <c r="AU173" s="231" t="s">
        <v>81</v>
      </c>
      <c r="AY173" s="230" t="s">
        <v>125</v>
      </c>
      <c r="BK173" s="232">
        <f>SUM(BK174:BK181)</f>
        <v>0</v>
      </c>
    </row>
    <row r="174" s="2" customFormat="1" ht="21.75" customHeight="1">
      <c r="A174" s="37"/>
      <c r="B174" s="38"/>
      <c r="C174" s="235" t="s">
        <v>445</v>
      </c>
      <c r="D174" s="235" t="s">
        <v>127</v>
      </c>
      <c r="E174" s="236" t="s">
        <v>446</v>
      </c>
      <c r="F174" s="237" t="s">
        <v>447</v>
      </c>
      <c r="G174" s="238" t="s">
        <v>130</v>
      </c>
      <c r="H174" s="239">
        <v>3</v>
      </c>
      <c r="I174" s="240"/>
      <c r="J174" s="241">
        <f>ROUND(I174*H174,2)</f>
        <v>0</v>
      </c>
      <c r="K174" s="242"/>
      <c r="L174" s="43"/>
      <c r="M174" s="243" t="s">
        <v>1</v>
      </c>
      <c r="N174" s="244" t="s">
        <v>38</v>
      </c>
      <c r="O174" s="90"/>
      <c r="P174" s="245">
        <f>O174*H174</f>
        <v>0</v>
      </c>
      <c r="Q174" s="245">
        <v>0.42831999999999998</v>
      </c>
      <c r="R174" s="245">
        <f>Q174*H174</f>
        <v>1.2849599999999999</v>
      </c>
      <c r="S174" s="245">
        <v>0</v>
      </c>
      <c r="T174" s="24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7" t="s">
        <v>131</v>
      </c>
      <c r="AT174" s="247" t="s">
        <v>127</v>
      </c>
      <c r="AU174" s="247" t="s">
        <v>83</v>
      </c>
      <c r="AY174" s="16" t="s">
        <v>125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6" t="s">
        <v>81</v>
      </c>
      <c r="BK174" s="248">
        <f>ROUND(I174*H174,2)</f>
        <v>0</v>
      </c>
      <c r="BL174" s="16" t="s">
        <v>131</v>
      </c>
      <c r="BM174" s="247" t="s">
        <v>448</v>
      </c>
    </row>
    <row r="175" s="2" customFormat="1">
      <c r="A175" s="37"/>
      <c r="B175" s="38"/>
      <c r="C175" s="39"/>
      <c r="D175" s="249" t="s">
        <v>133</v>
      </c>
      <c r="E175" s="39"/>
      <c r="F175" s="250" t="s">
        <v>449</v>
      </c>
      <c r="G175" s="39"/>
      <c r="H175" s="39"/>
      <c r="I175" s="143"/>
      <c r="J175" s="39"/>
      <c r="K175" s="39"/>
      <c r="L175" s="43"/>
      <c r="M175" s="251"/>
      <c r="N175" s="252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133</v>
      </c>
      <c r="AU175" s="16" t="s">
        <v>83</v>
      </c>
    </row>
    <row r="176" s="13" customFormat="1">
      <c r="A176" s="13"/>
      <c r="B176" s="253"/>
      <c r="C176" s="254"/>
      <c r="D176" s="249" t="s">
        <v>135</v>
      </c>
      <c r="E176" s="255" t="s">
        <v>1</v>
      </c>
      <c r="F176" s="256" t="s">
        <v>450</v>
      </c>
      <c r="G176" s="254"/>
      <c r="H176" s="257">
        <v>3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3" t="s">
        <v>135</v>
      </c>
      <c r="AU176" s="263" t="s">
        <v>83</v>
      </c>
      <c r="AV176" s="13" t="s">
        <v>83</v>
      </c>
      <c r="AW176" s="13" t="s">
        <v>30</v>
      </c>
      <c r="AX176" s="13" t="s">
        <v>73</v>
      </c>
      <c r="AY176" s="263" t="s">
        <v>125</v>
      </c>
    </row>
    <row r="177" s="14" customFormat="1">
      <c r="A177" s="14"/>
      <c r="B177" s="264"/>
      <c r="C177" s="265"/>
      <c r="D177" s="249" t="s">
        <v>135</v>
      </c>
      <c r="E177" s="266" t="s">
        <v>1</v>
      </c>
      <c r="F177" s="267" t="s">
        <v>137</v>
      </c>
      <c r="G177" s="265"/>
      <c r="H177" s="268">
        <v>3</v>
      </c>
      <c r="I177" s="269"/>
      <c r="J177" s="265"/>
      <c r="K177" s="265"/>
      <c r="L177" s="270"/>
      <c r="M177" s="271"/>
      <c r="N177" s="272"/>
      <c r="O177" s="272"/>
      <c r="P177" s="272"/>
      <c r="Q177" s="272"/>
      <c r="R177" s="272"/>
      <c r="S177" s="272"/>
      <c r="T177" s="27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4" t="s">
        <v>135</v>
      </c>
      <c r="AU177" s="274" t="s">
        <v>83</v>
      </c>
      <c r="AV177" s="14" t="s">
        <v>131</v>
      </c>
      <c r="AW177" s="14" t="s">
        <v>30</v>
      </c>
      <c r="AX177" s="14" t="s">
        <v>81</v>
      </c>
      <c r="AY177" s="274" t="s">
        <v>125</v>
      </c>
    </row>
    <row r="178" s="2" customFormat="1" ht="16.5" customHeight="1">
      <c r="A178" s="37"/>
      <c r="B178" s="38"/>
      <c r="C178" s="235" t="s">
        <v>451</v>
      </c>
      <c r="D178" s="235" t="s">
        <v>127</v>
      </c>
      <c r="E178" s="236" t="s">
        <v>452</v>
      </c>
      <c r="F178" s="237" t="s">
        <v>453</v>
      </c>
      <c r="G178" s="238" t="s">
        <v>282</v>
      </c>
      <c r="H178" s="239">
        <v>0.02</v>
      </c>
      <c r="I178" s="240"/>
      <c r="J178" s="241">
        <f>ROUND(I178*H178,2)</f>
        <v>0</v>
      </c>
      <c r="K178" s="242"/>
      <c r="L178" s="43"/>
      <c r="M178" s="243" t="s">
        <v>1</v>
      </c>
      <c r="N178" s="244" t="s">
        <v>38</v>
      </c>
      <c r="O178" s="90"/>
      <c r="P178" s="245">
        <f>O178*H178</f>
        <v>0</v>
      </c>
      <c r="Q178" s="245">
        <v>1.04881</v>
      </c>
      <c r="R178" s="245">
        <f>Q178*H178</f>
        <v>0.0209762</v>
      </c>
      <c r="S178" s="245">
        <v>0</v>
      </c>
      <c r="T178" s="24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7" t="s">
        <v>131</v>
      </c>
      <c r="AT178" s="247" t="s">
        <v>127</v>
      </c>
      <c r="AU178" s="247" t="s">
        <v>83</v>
      </c>
      <c r="AY178" s="16" t="s">
        <v>125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6" t="s">
        <v>81</v>
      </c>
      <c r="BK178" s="248">
        <f>ROUND(I178*H178,2)</f>
        <v>0</v>
      </c>
      <c r="BL178" s="16" t="s">
        <v>131</v>
      </c>
      <c r="BM178" s="247" t="s">
        <v>454</v>
      </c>
    </row>
    <row r="179" s="2" customFormat="1">
      <c r="A179" s="37"/>
      <c r="B179" s="38"/>
      <c r="C179" s="39"/>
      <c r="D179" s="249" t="s">
        <v>133</v>
      </c>
      <c r="E179" s="39"/>
      <c r="F179" s="250" t="s">
        <v>455</v>
      </c>
      <c r="G179" s="39"/>
      <c r="H179" s="39"/>
      <c r="I179" s="143"/>
      <c r="J179" s="39"/>
      <c r="K179" s="39"/>
      <c r="L179" s="43"/>
      <c r="M179" s="251"/>
      <c r="N179" s="252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133</v>
      </c>
      <c r="AU179" s="16" t="s">
        <v>83</v>
      </c>
    </row>
    <row r="180" s="2" customFormat="1" ht="16.5" customHeight="1">
      <c r="A180" s="37"/>
      <c r="B180" s="38"/>
      <c r="C180" s="235" t="s">
        <v>456</v>
      </c>
      <c r="D180" s="235" t="s">
        <v>127</v>
      </c>
      <c r="E180" s="236" t="s">
        <v>457</v>
      </c>
      <c r="F180" s="237" t="s">
        <v>458</v>
      </c>
      <c r="G180" s="238" t="s">
        <v>157</v>
      </c>
      <c r="H180" s="239">
        <v>12</v>
      </c>
      <c r="I180" s="240"/>
      <c r="J180" s="241">
        <f>ROUND(I180*H180,2)</f>
        <v>0</v>
      </c>
      <c r="K180" s="242"/>
      <c r="L180" s="43"/>
      <c r="M180" s="243" t="s">
        <v>1</v>
      </c>
      <c r="N180" s="244" t="s">
        <v>38</v>
      </c>
      <c r="O180" s="90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7" t="s">
        <v>131</v>
      </c>
      <c r="AT180" s="247" t="s">
        <v>127</v>
      </c>
      <c r="AU180" s="247" t="s">
        <v>83</v>
      </c>
      <c r="AY180" s="16" t="s">
        <v>125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6" t="s">
        <v>81</v>
      </c>
      <c r="BK180" s="248">
        <f>ROUND(I180*H180,2)</f>
        <v>0</v>
      </c>
      <c r="BL180" s="16" t="s">
        <v>131</v>
      </c>
      <c r="BM180" s="247" t="s">
        <v>459</v>
      </c>
    </row>
    <row r="181" s="2" customFormat="1">
      <c r="A181" s="37"/>
      <c r="B181" s="38"/>
      <c r="C181" s="39"/>
      <c r="D181" s="249" t="s">
        <v>133</v>
      </c>
      <c r="E181" s="39"/>
      <c r="F181" s="250" t="s">
        <v>458</v>
      </c>
      <c r="G181" s="39"/>
      <c r="H181" s="39"/>
      <c r="I181" s="143"/>
      <c r="J181" s="39"/>
      <c r="K181" s="39"/>
      <c r="L181" s="43"/>
      <c r="M181" s="251"/>
      <c r="N181" s="252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133</v>
      </c>
      <c r="AU181" s="16" t="s">
        <v>83</v>
      </c>
    </row>
    <row r="182" s="12" customFormat="1" ht="22.8" customHeight="1">
      <c r="A182" s="12"/>
      <c r="B182" s="219"/>
      <c r="C182" s="220"/>
      <c r="D182" s="221" t="s">
        <v>72</v>
      </c>
      <c r="E182" s="233" t="s">
        <v>154</v>
      </c>
      <c r="F182" s="233" t="s">
        <v>172</v>
      </c>
      <c r="G182" s="220"/>
      <c r="H182" s="220"/>
      <c r="I182" s="223"/>
      <c r="J182" s="234">
        <f>BK182</f>
        <v>0</v>
      </c>
      <c r="K182" s="220"/>
      <c r="L182" s="225"/>
      <c r="M182" s="226"/>
      <c r="N182" s="227"/>
      <c r="O182" s="227"/>
      <c r="P182" s="228">
        <f>SUM(P183:P195)</f>
        <v>0</v>
      </c>
      <c r="Q182" s="227"/>
      <c r="R182" s="228">
        <f>SUM(R183:R195)</f>
        <v>51.951444000000009</v>
      </c>
      <c r="S182" s="227"/>
      <c r="T182" s="229">
        <f>SUM(T183:T195)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0" t="s">
        <v>81</v>
      </c>
      <c r="AT182" s="231" t="s">
        <v>72</v>
      </c>
      <c r="AU182" s="231" t="s">
        <v>81</v>
      </c>
      <c r="AY182" s="230" t="s">
        <v>125</v>
      </c>
      <c r="BK182" s="232">
        <f>SUM(BK183:BK195)</f>
        <v>0</v>
      </c>
    </row>
    <row r="183" s="2" customFormat="1" ht="16.5" customHeight="1">
      <c r="A183" s="37"/>
      <c r="B183" s="38"/>
      <c r="C183" s="235" t="s">
        <v>345</v>
      </c>
      <c r="D183" s="235" t="s">
        <v>127</v>
      </c>
      <c r="E183" s="236" t="s">
        <v>174</v>
      </c>
      <c r="F183" s="237" t="s">
        <v>175</v>
      </c>
      <c r="G183" s="238" t="s">
        <v>130</v>
      </c>
      <c r="H183" s="239">
        <v>181.5</v>
      </c>
      <c r="I183" s="240"/>
      <c r="J183" s="241">
        <f>ROUND(I183*H183,2)</f>
        <v>0</v>
      </c>
      <c r="K183" s="242"/>
      <c r="L183" s="43"/>
      <c r="M183" s="243" t="s">
        <v>1</v>
      </c>
      <c r="N183" s="244" t="s">
        <v>38</v>
      </c>
      <c r="O183" s="90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7" t="s">
        <v>131</v>
      </c>
      <c r="AT183" s="247" t="s">
        <v>127</v>
      </c>
      <c r="AU183" s="247" t="s">
        <v>83</v>
      </c>
      <c r="AY183" s="16" t="s">
        <v>125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6" t="s">
        <v>81</v>
      </c>
      <c r="BK183" s="248">
        <f>ROUND(I183*H183,2)</f>
        <v>0</v>
      </c>
      <c r="BL183" s="16" t="s">
        <v>131</v>
      </c>
      <c r="BM183" s="247" t="s">
        <v>460</v>
      </c>
    </row>
    <row r="184" s="2" customFormat="1">
      <c r="A184" s="37"/>
      <c r="B184" s="38"/>
      <c r="C184" s="39"/>
      <c r="D184" s="249" t="s">
        <v>133</v>
      </c>
      <c r="E184" s="39"/>
      <c r="F184" s="250" t="s">
        <v>177</v>
      </c>
      <c r="G184" s="39"/>
      <c r="H184" s="39"/>
      <c r="I184" s="143"/>
      <c r="J184" s="39"/>
      <c r="K184" s="39"/>
      <c r="L184" s="43"/>
      <c r="M184" s="251"/>
      <c r="N184" s="252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133</v>
      </c>
      <c r="AU184" s="16" t="s">
        <v>83</v>
      </c>
    </row>
    <row r="185" s="13" customFormat="1">
      <c r="A185" s="13"/>
      <c r="B185" s="253"/>
      <c r="C185" s="254"/>
      <c r="D185" s="249" t="s">
        <v>135</v>
      </c>
      <c r="E185" s="255" t="s">
        <v>1</v>
      </c>
      <c r="F185" s="256" t="s">
        <v>461</v>
      </c>
      <c r="G185" s="254"/>
      <c r="H185" s="257">
        <v>181.5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3" t="s">
        <v>135</v>
      </c>
      <c r="AU185" s="263" t="s">
        <v>83</v>
      </c>
      <c r="AV185" s="13" t="s">
        <v>83</v>
      </c>
      <c r="AW185" s="13" t="s">
        <v>30</v>
      </c>
      <c r="AX185" s="13" t="s">
        <v>73</v>
      </c>
      <c r="AY185" s="263" t="s">
        <v>125</v>
      </c>
    </row>
    <row r="186" s="2" customFormat="1" ht="21.75" customHeight="1">
      <c r="A186" s="37"/>
      <c r="B186" s="38"/>
      <c r="C186" s="235" t="s">
        <v>191</v>
      </c>
      <c r="D186" s="235" t="s">
        <v>127</v>
      </c>
      <c r="E186" s="236" t="s">
        <v>348</v>
      </c>
      <c r="F186" s="237" t="s">
        <v>349</v>
      </c>
      <c r="G186" s="238" t="s">
        <v>130</v>
      </c>
      <c r="H186" s="239">
        <v>181.5</v>
      </c>
      <c r="I186" s="240"/>
      <c r="J186" s="241">
        <f>ROUND(I186*H186,2)</f>
        <v>0</v>
      </c>
      <c r="K186" s="242"/>
      <c r="L186" s="43"/>
      <c r="M186" s="243" t="s">
        <v>1</v>
      </c>
      <c r="N186" s="244" t="s">
        <v>38</v>
      </c>
      <c r="O186" s="90"/>
      <c r="P186" s="245">
        <f>O186*H186</f>
        <v>0</v>
      </c>
      <c r="Q186" s="245">
        <v>0.084250000000000005</v>
      </c>
      <c r="R186" s="245">
        <f>Q186*H186</f>
        <v>15.291375</v>
      </c>
      <c r="S186" s="245">
        <v>0</v>
      </c>
      <c r="T186" s="24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7" t="s">
        <v>131</v>
      </c>
      <c r="AT186" s="247" t="s">
        <v>127</v>
      </c>
      <c r="AU186" s="247" t="s">
        <v>83</v>
      </c>
      <c r="AY186" s="16" t="s">
        <v>125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6" t="s">
        <v>81</v>
      </c>
      <c r="BK186" s="248">
        <f>ROUND(I186*H186,2)</f>
        <v>0</v>
      </c>
      <c r="BL186" s="16" t="s">
        <v>131</v>
      </c>
      <c r="BM186" s="247" t="s">
        <v>462</v>
      </c>
    </row>
    <row r="187" s="2" customFormat="1">
      <c r="A187" s="37"/>
      <c r="B187" s="38"/>
      <c r="C187" s="39"/>
      <c r="D187" s="249" t="s">
        <v>133</v>
      </c>
      <c r="E187" s="39"/>
      <c r="F187" s="250" t="s">
        <v>351</v>
      </c>
      <c r="G187" s="39"/>
      <c r="H187" s="39"/>
      <c r="I187" s="143"/>
      <c r="J187" s="39"/>
      <c r="K187" s="39"/>
      <c r="L187" s="43"/>
      <c r="M187" s="251"/>
      <c r="N187" s="252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133</v>
      </c>
      <c r="AU187" s="16" t="s">
        <v>83</v>
      </c>
    </row>
    <row r="188" s="13" customFormat="1">
      <c r="A188" s="13"/>
      <c r="B188" s="253"/>
      <c r="C188" s="254"/>
      <c r="D188" s="249" t="s">
        <v>135</v>
      </c>
      <c r="E188" s="255" t="s">
        <v>1</v>
      </c>
      <c r="F188" s="256" t="s">
        <v>463</v>
      </c>
      <c r="G188" s="254"/>
      <c r="H188" s="257">
        <v>181.5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3" t="s">
        <v>135</v>
      </c>
      <c r="AU188" s="263" t="s">
        <v>83</v>
      </c>
      <c r="AV188" s="13" t="s">
        <v>83</v>
      </c>
      <c r="AW188" s="13" t="s">
        <v>30</v>
      </c>
      <c r="AX188" s="13" t="s">
        <v>73</v>
      </c>
      <c r="AY188" s="263" t="s">
        <v>125</v>
      </c>
    </row>
    <row r="189" s="2" customFormat="1" ht="16.5" customHeight="1">
      <c r="A189" s="37"/>
      <c r="B189" s="38"/>
      <c r="C189" s="275" t="s">
        <v>201</v>
      </c>
      <c r="D189" s="275" t="s">
        <v>192</v>
      </c>
      <c r="E189" s="276" t="s">
        <v>193</v>
      </c>
      <c r="F189" s="277" t="s">
        <v>194</v>
      </c>
      <c r="G189" s="278" t="s">
        <v>130</v>
      </c>
      <c r="H189" s="279">
        <v>183.649</v>
      </c>
      <c r="I189" s="280"/>
      <c r="J189" s="281">
        <f>ROUND(I189*H189,2)</f>
        <v>0</v>
      </c>
      <c r="K189" s="282"/>
      <c r="L189" s="283"/>
      <c r="M189" s="284" t="s">
        <v>1</v>
      </c>
      <c r="N189" s="285" t="s">
        <v>38</v>
      </c>
      <c r="O189" s="90"/>
      <c r="P189" s="245">
        <f>O189*H189</f>
        <v>0</v>
      </c>
      <c r="Q189" s="245">
        <v>0.19700000000000001</v>
      </c>
      <c r="R189" s="245">
        <f>Q189*H189</f>
        <v>36.178853000000004</v>
      </c>
      <c r="S189" s="245">
        <v>0</v>
      </c>
      <c r="T189" s="24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7" t="s">
        <v>195</v>
      </c>
      <c r="AT189" s="247" t="s">
        <v>192</v>
      </c>
      <c r="AU189" s="247" t="s">
        <v>83</v>
      </c>
      <c r="AY189" s="16" t="s">
        <v>125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6" t="s">
        <v>81</v>
      </c>
      <c r="BK189" s="248">
        <f>ROUND(I189*H189,2)</f>
        <v>0</v>
      </c>
      <c r="BL189" s="16" t="s">
        <v>131</v>
      </c>
      <c r="BM189" s="247" t="s">
        <v>464</v>
      </c>
    </row>
    <row r="190" s="2" customFormat="1">
      <c r="A190" s="37"/>
      <c r="B190" s="38"/>
      <c r="C190" s="39"/>
      <c r="D190" s="249" t="s">
        <v>133</v>
      </c>
      <c r="E190" s="39"/>
      <c r="F190" s="250" t="s">
        <v>197</v>
      </c>
      <c r="G190" s="39"/>
      <c r="H190" s="39"/>
      <c r="I190" s="143"/>
      <c r="J190" s="39"/>
      <c r="K190" s="39"/>
      <c r="L190" s="43"/>
      <c r="M190" s="251"/>
      <c r="N190" s="252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133</v>
      </c>
      <c r="AU190" s="16" t="s">
        <v>83</v>
      </c>
    </row>
    <row r="191" s="13" customFormat="1">
      <c r="A191" s="13"/>
      <c r="B191" s="253"/>
      <c r="C191" s="254"/>
      <c r="D191" s="249" t="s">
        <v>135</v>
      </c>
      <c r="E191" s="255" t="s">
        <v>1</v>
      </c>
      <c r="F191" s="256" t="s">
        <v>465</v>
      </c>
      <c r="G191" s="254"/>
      <c r="H191" s="257">
        <v>186.94499999999999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3" t="s">
        <v>135</v>
      </c>
      <c r="AU191" s="263" t="s">
        <v>83</v>
      </c>
      <c r="AV191" s="13" t="s">
        <v>83</v>
      </c>
      <c r="AW191" s="13" t="s">
        <v>30</v>
      </c>
      <c r="AX191" s="13" t="s">
        <v>73</v>
      </c>
      <c r="AY191" s="263" t="s">
        <v>125</v>
      </c>
    </row>
    <row r="192" s="13" customFormat="1">
      <c r="A192" s="13"/>
      <c r="B192" s="253"/>
      <c r="C192" s="254"/>
      <c r="D192" s="249" t="s">
        <v>135</v>
      </c>
      <c r="E192" s="255" t="s">
        <v>1</v>
      </c>
      <c r="F192" s="256" t="s">
        <v>466</v>
      </c>
      <c r="G192" s="254"/>
      <c r="H192" s="257">
        <v>-3.2959999999999998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3" t="s">
        <v>135</v>
      </c>
      <c r="AU192" s="263" t="s">
        <v>83</v>
      </c>
      <c r="AV192" s="13" t="s">
        <v>83</v>
      </c>
      <c r="AW192" s="13" t="s">
        <v>30</v>
      </c>
      <c r="AX192" s="13" t="s">
        <v>73</v>
      </c>
      <c r="AY192" s="263" t="s">
        <v>125</v>
      </c>
    </row>
    <row r="193" s="2" customFormat="1" ht="21.75" customHeight="1">
      <c r="A193" s="37"/>
      <c r="B193" s="38"/>
      <c r="C193" s="275" t="s">
        <v>207</v>
      </c>
      <c r="D193" s="275" t="s">
        <v>192</v>
      </c>
      <c r="E193" s="276" t="s">
        <v>202</v>
      </c>
      <c r="F193" s="277" t="s">
        <v>203</v>
      </c>
      <c r="G193" s="278" t="s">
        <v>130</v>
      </c>
      <c r="H193" s="279">
        <v>3.2959999999999998</v>
      </c>
      <c r="I193" s="280"/>
      <c r="J193" s="281">
        <f>ROUND(I193*H193,2)</f>
        <v>0</v>
      </c>
      <c r="K193" s="282"/>
      <c r="L193" s="283"/>
      <c r="M193" s="284" t="s">
        <v>1</v>
      </c>
      <c r="N193" s="285" t="s">
        <v>38</v>
      </c>
      <c r="O193" s="90"/>
      <c r="P193" s="245">
        <f>O193*H193</f>
        <v>0</v>
      </c>
      <c r="Q193" s="245">
        <v>0.14599999999999999</v>
      </c>
      <c r="R193" s="245">
        <f>Q193*H193</f>
        <v>0.48121599999999992</v>
      </c>
      <c r="S193" s="245">
        <v>0</v>
      </c>
      <c r="T193" s="24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7" t="s">
        <v>195</v>
      </c>
      <c r="AT193" s="247" t="s">
        <v>192</v>
      </c>
      <c r="AU193" s="247" t="s">
        <v>83</v>
      </c>
      <c r="AY193" s="16" t="s">
        <v>125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6" t="s">
        <v>81</v>
      </c>
      <c r="BK193" s="248">
        <f>ROUND(I193*H193,2)</f>
        <v>0</v>
      </c>
      <c r="BL193" s="16" t="s">
        <v>131</v>
      </c>
      <c r="BM193" s="247" t="s">
        <v>467</v>
      </c>
    </row>
    <row r="194" s="2" customFormat="1">
      <c r="A194" s="37"/>
      <c r="B194" s="38"/>
      <c r="C194" s="39"/>
      <c r="D194" s="249" t="s">
        <v>133</v>
      </c>
      <c r="E194" s="39"/>
      <c r="F194" s="250" t="s">
        <v>203</v>
      </c>
      <c r="G194" s="39"/>
      <c r="H194" s="39"/>
      <c r="I194" s="143"/>
      <c r="J194" s="39"/>
      <c r="K194" s="39"/>
      <c r="L194" s="43"/>
      <c r="M194" s="251"/>
      <c r="N194" s="252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133</v>
      </c>
      <c r="AU194" s="16" t="s">
        <v>83</v>
      </c>
    </row>
    <row r="195" s="13" customFormat="1">
      <c r="A195" s="13"/>
      <c r="B195" s="253"/>
      <c r="C195" s="254"/>
      <c r="D195" s="249" t="s">
        <v>135</v>
      </c>
      <c r="E195" s="255" t="s">
        <v>1</v>
      </c>
      <c r="F195" s="256" t="s">
        <v>468</v>
      </c>
      <c r="G195" s="254"/>
      <c r="H195" s="257">
        <v>3.2959999999999998</v>
      </c>
      <c r="I195" s="258"/>
      <c r="J195" s="254"/>
      <c r="K195" s="254"/>
      <c r="L195" s="259"/>
      <c r="M195" s="260"/>
      <c r="N195" s="261"/>
      <c r="O195" s="261"/>
      <c r="P195" s="261"/>
      <c r="Q195" s="261"/>
      <c r="R195" s="261"/>
      <c r="S195" s="261"/>
      <c r="T195" s="26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3" t="s">
        <v>135</v>
      </c>
      <c r="AU195" s="263" t="s">
        <v>83</v>
      </c>
      <c r="AV195" s="13" t="s">
        <v>83</v>
      </c>
      <c r="AW195" s="13" t="s">
        <v>30</v>
      </c>
      <c r="AX195" s="13" t="s">
        <v>73</v>
      </c>
      <c r="AY195" s="263" t="s">
        <v>125</v>
      </c>
    </row>
    <row r="196" s="12" customFormat="1" ht="22.8" customHeight="1">
      <c r="A196" s="12"/>
      <c r="B196" s="219"/>
      <c r="C196" s="220"/>
      <c r="D196" s="221" t="s">
        <v>72</v>
      </c>
      <c r="E196" s="233" t="s">
        <v>167</v>
      </c>
      <c r="F196" s="233" t="s">
        <v>224</v>
      </c>
      <c r="G196" s="220"/>
      <c r="H196" s="220"/>
      <c r="I196" s="223"/>
      <c r="J196" s="234">
        <f>BK196</f>
        <v>0</v>
      </c>
      <c r="K196" s="220"/>
      <c r="L196" s="225"/>
      <c r="M196" s="226"/>
      <c r="N196" s="227"/>
      <c r="O196" s="227"/>
      <c r="P196" s="228">
        <f>P197+SUM(P198:P217)</f>
        <v>0</v>
      </c>
      <c r="Q196" s="227"/>
      <c r="R196" s="228">
        <f>R197+SUM(R198:R217)</f>
        <v>13.5066185</v>
      </c>
      <c r="S196" s="227"/>
      <c r="T196" s="229">
        <f>T197+SUM(T198:T217)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30" t="s">
        <v>81</v>
      </c>
      <c r="AT196" s="231" t="s">
        <v>72</v>
      </c>
      <c r="AU196" s="231" t="s">
        <v>81</v>
      </c>
      <c r="AY196" s="230" t="s">
        <v>125</v>
      </c>
      <c r="BK196" s="232">
        <f>BK197+SUM(BK198:BK217)</f>
        <v>0</v>
      </c>
    </row>
    <row r="197" s="2" customFormat="1" ht="21.75" customHeight="1">
      <c r="A197" s="37"/>
      <c r="B197" s="38"/>
      <c r="C197" s="235" t="s">
        <v>232</v>
      </c>
      <c r="D197" s="235" t="s">
        <v>127</v>
      </c>
      <c r="E197" s="236" t="s">
        <v>226</v>
      </c>
      <c r="F197" s="237" t="s">
        <v>227</v>
      </c>
      <c r="G197" s="238" t="s">
        <v>157</v>
      </c>
      <c r="H197" s="239">
        <v>9.5</v>
      </c>
      <c r="I197" s="240"/>
      <c r="J197" s="241">
        <f>ROUND(I197*H197,2)</f>
        <v>0</v>
      </c>
      <c r="K197" s="242"/>
      <c r="L197" s="43"/>
      <c r="M197" s="243" t="s">
        <v>1</v>
      </c>
      <c r="N197" s="244" t="s">
        <v>38</v>
      </c>
      <c r="O197" s="90"/>
      <c r="P197" s="245">
        <f>O197*H197</f>
        <v>0</v>
      </c>
      <c r="Q197" s="245">
        <v>0.20219000000000001</v>
      </c>
      <c r="R197" s="245">
        <f>Q197*H197</f>
        <v>1.9208050000000001</v>
      </c>
      <c r="S197" s="245">
        <v>0</v>
      </c>
      <c r="T197" s="24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7" t="s">
        <v>131</v>
      </c>
      <c r="AT197" s="247" t="s">
        <v>127</v>
      </c>
      <c r="AU197" s="247" t="s">
        <v>83</v>
      </c>
      <c r="AY197" s="16" t="s">
        <v>125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6" t="s">
        <v>81</v>
      </c>
      <c r="BK197" s="248">
        <f>ROUND(I197*H197,2)</f>
        <v>0</v>
      </c>
      <c r="BL197" s="16" t="s">
        <v>131</v>
      </c>
      <c r="BM197" s="247" t="s">
        <v>469</v>
      </c>
    </row>
    <row r="198" s="2" customFormat="1">
      <c r="A198" s="37"/>
      <c r="B198" s="38"/>
      <c r="C198" s="39"/>
      <c r="D198" s="249" t="s">
        <v>133</v>
      </c>
      <c r="E198" s="39"/>
      <c r="F198" s="250" t="s">
        <v>229</v>
      </c>
      <c r="G198" s="39"/>
      <c r="H198" s="39"/>
      <c r="I198" s="143"/>
      <c r="J198" s="39"/>
      <c r="K198" s="39"/>
      <c r="L198" s="43"/>
      <c r="M198" s="251"/>
      <c r="N198" s="252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133</v>
      </c>
      <c r="AU198" s="16" t="s">
        <v>83</v>
      </c>
    </row>
    <row r="199" s="13" customFormat="1">
      <c r="A199" s="13"/>
      <c r="B199" s="253"/>
      <c r="C199" s="254"/>
      <c r="D199" s="249" t="s">
        <v>135</v>
      </c>
      <c r="E199" s="255" t="s">
        <v>1</v>
      </c>
      <c r="F199" s="256" t="s">
        <v>470</v>
      </c>
      <c r="G199" s="254"/>
      <c r="H199" s="257">
        <v>9.5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3" t="s">
        <v>135</v>
      </c>
      <c r="AU199" s="263" t="s">
        <v>83</v>
      </c>
      <c r="AV199" s="13" t="s">
        <v>83</v>
      </c>
      <c r="AW199" s="13" t="s">
        <v>30</v>
      </c>
      <c r="AX199" s="13" t="s">
        <v>73</v>
      </c>
      <c r="AY199" s="263" t="s">
        <v>125</v>
      </c>
    </row>
    <row r="200" s="14" customFormat="1">
      <c r="A200" s="14"/>
      <c r="B200" s="264"/>
      <c r="C200" s="265"/>
      <c r="D200" s="249" t="s">
        <v>135</v>
      </c>
      <c r="E200" s="266" t="s">
        <v>1</v>
      </c>
      <c r="F200" s="267" t="s">
        <v>137</v>
      </c>
      <c r="G200" s="265"/>
      <c r="H200" s="268">
        <v>9.5</v>
      </c>
      <c r="I200" s="269"/>
      <c r="J200" s="265"/>
      <c r="K200" s="265"/>
      <c r="L200" s="270"/>
      <c r="M200" s="271"/>
      <c r="N200" s="272"/>
      <c r="O200" s="272"/>
      <c r="P200" s="272"/>
      <c r="Q200" s="272"/>
      <c r="R200" s="272"/>
      <c r="S200" s="272"/>
      <c r="T200" s="27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4" t="s">
        <v>135</v>
      </c>
      <c r="AU200" s="274" t="s">
        <v>83</v>
      </c>
      <c r="AV200" s="14" t="s">
        <v>131</v>
      </c>
      <c r="AW200" s="14" t="s">
        <v>30</v>
      </c>
      <c r="AX200" s="14" t="s">
        <v>81</v>
      </c>
      <c r="AY200" s="274" t="s">
        <v>125</v>
      </c>
    </row>
    <row r="201" s="2" customFormat="1" ht="21.75" customHeight="1">
      <c r="A201" s="37"/>
      <c r="B201" s="38"/>
      <c r="C201" s="275" t="s">
        <v>238</v>
      </c>
      <c r="D201" s="275" t="s">
        <v>192</v>
      </c>
      <c r="E201" s="276" t="s">
        <v>233</v>
      </c>
      <c r="F201" s="277" t="s">
        <v>234</v>
      </c>
      <c r="G201" s="278" t="s">
        <v>235</v>
      </c>
      <c r="H201" s="279">
        <v>9.5950000000000006</v>
      </c>
      <c r="I201" s="280"/>
      <c r="J201" s="281">
        <f>ROUND(I201*H201,2)</f>
        <v>0</v>
      </c>
      <c r="K201" s="282"/>
      <c r="L201" s="283"/>
      <c r="M201" s="284" t="s">
        <v>1</v>
      </c>
      <c r="N201" s="285" t="s">
        <v>38</v>
      </c>
      <c r="O201" s="90"/>
      <c r="P201" s="245">
        <f>O201*H201</f>
        <v>0</v>
      </c>
      <c r="Q201" s="245">
        <v>0.048300000000000003</v>
      </c>
      <c r="R201" s="245">
        <f>Q201*H201</f>
        <v>0.46343850000000003</v>
      </c>
      <c r="S201" s="245">
        <v>0</v>
      </c>
      <c r="T201" s="24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7" t="s">
        <v>195</v>
      </c>
      <c r="AT201" s="247" t="s">
        <v>192</v>
      </c>
      <c r="AU201" s="247" t="s">
        <v>83</v>
      </c>
      <c r="AY201" s="16" t="s">
        <v>125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6" t="s">
        <v>81</v>
      </c>
      <c r="BK201" s="248">
        <f>ROUND(I201*H201,2)</f>
        <v>0</v>
      </c>
      <c r="BL201" s="16" t="s">
        <v>131</v>
      </c>
      <c r="BM201" s="247" t="s">
        <v>471</v>
      </c>
    </row>
    <row r="202" s="2" customFormat="1">
      <c r="A202" s="37"/>
      <c r="B202" s="38"/>
      <c r="C202" s="39"/>
      <c r="D202" s="249" t="s">
        <v>133</v>
      </c>
      <c r="E202" s="39"/>
      <c r="F202" s="250" t="s">
        <v>234</v>
      </c>
      <c r="G202" s="39"/>
      <c r="H202" s="39"/>
      <c r="I202" s="143"/>
      <c r="J202" s="39"/>
      <c r="K202" s="39"/>
      <c r="L202" s="43"/>
      <c r="M202" s="251"/>
      <c r="N202" s="252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133</v>
      </c>
      <c r="AU202" s="16" t="s">
        <v>83</v>
      </c>
    </row>
    <row r="203" s="13" customFormat="1">
      <c r="A203" s="13"/>
      <c r="B203" s="253"/>
      <c r="C203" s="254"/>
      <c r="D203" s="249" t="s">
        <v>135</v>
      </c>
      <c r="E203" s="255" t="s">
        <v>1</v>
      </c>
      <c r="F203" s="256" t="s">
        <v>472</v>
      </c>
      <c r="G203" s="254"/>
      <c r="H203" s="257">
        <v>9.5950000000000006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3" t="s">
        <v>135</v>
      </c>
      <c r="AU203" s="263" t="s">
        <v>83</v>
      </c>
      <c r="AV203" s="13" t="s">
        <v>83</v>
      </c>
      <c r="AW203" s="13" t="s">
        <v>30</v>
      </c>
      <c r="AX203" s="13" t="s">
        <v>73</v>
      </c>
      <c r="AY203" s="263" t="s">
        <v>125</v>
      </c>
    </row>
    <row r="204" s="2" customFormat="1" ht="44.25" customHeight="1">
      <c r="A204" s="37"/>
      <c r="B204" s="38"/>
      <c r="C204" s="235" t="s">
        <v>244</v>
      </c>
      <c r="D204" s="235" t="s">
        <v>127</v>
      </c>
      <c r="E204" s="236" t="s">
        <v>239</v>
      </c>
      <c r="F204" s="237" t="s">
        <v>240</v>
      </c>
      <c r="G204" s="238" t="s">
        <v>157</v>
      </c>
      <c r="H204" s="239">
        <v>123.5</v>
      </c>
      <c r="I204" s="240"/>
      <c r="J204" s="241">
        <f>ROUND(I204*H204,2)</f>
        <v>0</v>
      </c>
      <c r="K204" s="242"/>
      <c r="L204" s="43"/>
      <c r="M204" s="243" t="s">
        <v>1</v>
      </c>
      <c r="N204" s="244" t="s">
        <v>38</v>
      </c>
      <c r="O204" s="90"/>
      <c r="P204" s="245">
        <f>O204*H204</f>
        <v>0</v>
      </c>
      <c r="Q204" s="245">
        <v>0</v>
      </c>
      <c r="R204" s="245">
        <f>Q204*H204</f>
        <v>0</v>
      </c>
      <c r="S204" s="245">
        <v>0</v>
      </c>
      <c r="T204" s="24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7" t="s">
        <v>131</v>
      </c>
      <c r="AT204" s="247" t="s">
        <v>127</v>
      </c>
      <c r="AU204" s="247" t="s">
        <v>83</v>
      </c>
      <c r="AY204" s="16" t="s">
        <v>125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6" t="s">
        <v>81</v>
      </c>
      <c r="BK204" s="248">
        <f>ROUND(I204*H204,2)</f>
        <v>0</v>
      </c>
      <c r="BL204" s="16" t="s">
        <v>131</v>
      </c>
      <c r="BM204" s="247" t="s">
        <v>473</v>
      </c>
    </row>
    <row r="205" s="2" customFormat="1">
      <c r="A205" s="37"/>
      <c r="B205" s="38"/>
      <c r="C205" s="39"/>
      <c r="D205" s="249" t="s">
        <v>133</v>
      </c>
      <c r="E205" s="39"/>
      <c r="F205" s="250" t="s">
        <v>240</v>
      </c>
      <c r="G205" s="39"/>
      <c r="H205" s="39"/>
      <c r="I205" s="143"/>
      <c r="J205" s="39"/>
      <c r="K205" s="39"/>
      <c r="L205" s="43"/>
      <c r="M205" s="251"/>
      <c r="N205" s="252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133</v>
      </c>
      <c r="AU205" s="16" t="s">
        <v>83</v>
      </c>
    </row>
    <row r="206" s="13" customFormat="1">
      <c r="A206" s="13"/>
      <c r="B206" s="253"/>
      <c r="C206" s="254"/>
      <c r="D206" s="249" t="s">
        <v>135</v>
      </c>
      <c r="E206" s="255" t="s">
        <v>1</v>
      </c>
      <c r="F206" s="256" t="s">
        <v>474</v>
      </c>
      <c r="G206" s="254"/>
      <c r="H206" s="257">
        <v>123.5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3" t="s">
        <v>135</v>
      </c>
      <c r="AU206" s="263" t="s">
        <v>83</v>
      </c>
      <c r="AV206" s="13" t="s">
        <v>83</v>
      </c>
      <c r="AW206" s="13" t="s">
        <v>30</v>
      </c>
      <c r="AX206" s="13" t="s">
        <v>73</v>
      </c>
      <c r="AY206" s="263" t="s">
        <v>125</v>
      </c>
    </row>
    <row r="207" s="2" customFormat="1" ht="21.75" customHeight="1">
      <c r="A207" s="37"/>
      <c r="B207" s="38"/>
      <c r="C207" s="275" t="s">
        <v>251</v>
      </c>
      <c r="D207" s="275" t="s">
        <v>192</v>
      </c>
      <c r="E207" s="276" t="s">
        <v>245</v>
      </c>
      <c r="F207" s="277" t="s">
        <v>246</v>
      </c>
      <c r="G207" s="278" t="s">
        <v>235</v>
      </c>
      <c r="H207" s="279">
        <v>119.685</v>
      </c>
      <c r="I207" s="280"/>
      <c r="J207" s="281">
        <f>ROUND(I207*H207,2)</f>
        <v>0</v>
      </c>
      <c r="K207" s="282"/>
      <c r="L207" s="283"/>
      <c r="M207" s="284" t="s">
        <v>1</v>
      </c>
      <c r="N207" s="285" t="s">
        <v>38</v>
      </c>
      <c r="O207" s="90"/>
      <c r="P207" s="245">
        <f>O207*H207</f>
        <v>0</v>
      </c>
      <c r="Q207" s="245">
        <v>0.085000000000000006</v>
      </c>
      <c r="R207" s="245">
        <f>Q207*H207</f>
        <v>10.173225</v>
      </c>
      <c r="S207" s="245">
        <v>0</v>
      </c>
      <c r="T207" s="24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7" t="s">
        <v>195</v>
      </c>
      <c r="AT207" s="247" t="s">
        <v>192</v>
      </c>
      <c r="AU207" s="247" t="s">
        <v>83</v>
      </c>
      <c r="AY207" s="16" t="s">
        <v>125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6" t="s">
        <v>81</v>
      </c>
      <c r="BK207" s="248">
        <f>ROUND(I207*H207,2)</f>
        <v>0</v>
      </c>
      <c r="BL207" s="16" t="s">
        <v>131</v>
      </c>
      <c r="BM207" s="247" t="s">
        <v>475</v>
      </c>
    </row>
    <row r="208" s="2" customFormat="1">
      <c r="A208" s="37"/>
      <c r="B208" s="38"/>
      <c r="C208" s="39"/>
      <c r="D208" s="249" t="s">
        <v>133</v>
      </c>
      <c r="E208" s="39"/>
      <c r="F208" s="250" t="s">
        <v>248</v>
      </c>
      <c r="G208" s="39"/>
      <c r="H208" s="39"/>
      <c r="I208" s="143"/>
      <c r="J208" s="39"/>
      <c r="K208" s="39"/>
      <c r="L208" s="43"/>
      <c r="M208" s="251"/>
      <c r="N208" s="252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133</v>
      </c>
      <c r="AU208" s="16" t="s">
        <v>83</v>
      </c>
    </row>
    <row r="209" s="13" customFormat="1">
      <c r="A209" s="13"/>
      <c r="B209" s="253"/>
      <c r="C209" s="254"/>
      <c r="D209" s="249" t="s">
        <v>135</v>
      </c>
      <c r="E209" s="255" t="s">
        <v>1</v>
      </c>
      <c r="F209" s="256" t="s">
        <v>476</v>
      </c>
      <c r="G209" s="254"/>
      <c r="H209" s="257">
        <v>124.735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3" t="s">
        <v>135</v>
      </c>
      <c r="AU209" s="263" t="s">
        <v>83</v>
      </c>
      <c r="AV209" s="13" t="s">
        <v>83</v>
      </c>
      <c r="AW209" s="13" t="s">
        <v>30</v>
      </c>
      <c r="AX209" s="13" t="s">
        <v>73</v>
      </c>
      <c r="AY209" s="263" t="s">
        <v>125</v>
      </c>
    </row>
    <row r="210" s="13" customFormat="1">
      <c r="A210" s="13"/>
      <c r="B210" s="253"/>
      <c r="C210" s="254"/>
      <c r="D210" s="249" t="s">
        <v>135</v>
      </c>
      <c r="E210" s="255" t="s">
        <v>1</v>
      </c>
      <c r="F210" s="256" t="s">
        <v>477</v>
      </c>
      <c r="G210" s="254"/>
      <c r="H210" s="257">
        <v>-5.0499999999999998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3" t="s">
        <v>135</v>
      </c>
      <c r="AU210" s="263" t="s">
        <v>83</v>
      </c>
      <c r="AV210" s="13" t="s">
        <v>83</v>
      </c>
      <c r="AW210" s="13" t="s">
        <v>30</v>
      </c>
      <c r="AX210" s="13" t="s">
        <v>73</v>
      </c>
      <c r="AY210" s="263" t="s">
        <v>125</v>
      </c>
    </row>
    <row r="211" s="2" customFormat="1" ht="21.75" customHeight="1">
      <c r="A211" s="37"/>
      <c r="B211" s="38"/>
      <c r="C211" s="275" t="s">
        <v>256</v>
      </c>
      <c r="D211" s="275" t="s">
        <v>192</v>
      </c>
      <c r="E211" s="276" t="s">
        <v>252</v>
      </c>
      <c r="F211" s="277" t="s">
        <v>253</v>
      </c>
      <c r="G211" s="278" t="s">
        <v>235</v>
      </c>
      <c r="H211" s="279">
        <v>5.0499999999999998</v>
      </c>
      <c r="I211" s="280"/>
      <c r="J211" s="281">
        <f>ROUND(I211*H211,2)</f>
        <v>0</v>
      </c>
      <c r="K211" s="282"/>
      <c r="L211" s="283"/>
      <c r="M211" s="284" t="s">
        <v>1</v>
      </c>
      <c r="N211" s="285" t="s">
        <v>38</v>
      </c>
      <c r="O211" s="90"/>
      <c r="P211" s="245">
        <f>O211*H211</f>
        <v>0</v>
      </c>
      <c r="Q211" s="245">
        <v>0.064000000000000001</v>
      </c>
      <c r="R211" s="245">
        <f>Q211*H211</f>
        <v>0.32319999999999999</v>
      </c>
      <c r="S211" s="245">
        <v>0</v>
      </c>
      <c r="T211" s="246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47" t="s">
        <v>195</v>
      </c>
      <c r="AT211" s="247" t="s">
        <v>192</v>
      </c>
      <c r="AU211" s="247" t="s">
        <v>83</v>
      </c>
      <c r="AY211" s="16" t="s">
        <v>125</v>
      </c>
      <c r="BE211" s="248">
        <f>IF(N211="základní",J211,0)</f>
        <v>0</v>
      </c>
      <c r="BF211" s="248">
        <f>IF(N211="snížená",J211,0)</f>
        <v>0</v>
      </c>
      <c r="BG211" s="248">
        <f>IF(N211="zákl. přenesená",J211,0)</f>
        <v>0</v>
      </c>
      <c r="BH211" s="248">
        <f>IF(N211="sníž. přenesená",J211,0)</f>
        <v>0</v>
      </c>
      <c r="BI211" s="248">
        <f>IF(N211="nulová",J211,0)</f>
        <v>0</v>
      </c>
      <c r="BJ211" s="16" t="s">
        <v>81</v>
      </c>
      <c r="BK211" s="248">
        <f>ROUND(I211*H211,2)</f>
        <v>0</v>
      </c>
      <c r="BL211" s="16" t="s">
        <v>131</v>
      </c>
      <c r="BM211" s="247" t="s">
        <v>478</v>
      </c>
    </row>
    <row r="212" s="2" customFormat="1">
      <c r="A212" s="37"/>
      <c r="B212" s="38"/>
      <c r="C212" s="39"/>
      <c r="D212" s="249" t="s">
        <v>133</v>
      </c>
      <c r="E212" s="39"/>
      <c r="F212" s="250" t="s">
        <v>253</v>
      </c>
      <c r="G212" s="39"/>
      <c r="H212" s="39"/>
      <c r="I212" s="143"/>
      <c r="J212" s="39"/>
      <c r="K212" s="39"/>
      <c r="L212" s="43"/>
      <c r="M212" s="251"/>
      <c r="N212" s="252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133</v>
      </c>
      <c r="AU212" s="16" t="s">
        <v>83</v>
      </c>
    </row>
    <row r="213" s="2" customFormat="1" ht="21.75" customHeight="1">
      <c r="A213" s="37"/>
      <c r="B213" s="38"/>
      <c r="C213" s="235" t="s">
        <v>261</v>
      </c>
      <c r="D213" s="235" t="s">
        <v>127</v>
      </c>
      <c r="E213" s="236" t="s">
        <v>257</v>
      </c>
      <c r="F213" s="237" t="s">
        <v>258</v>
      </c>
      <c r="G213" s="238" t="s">
        <v>157</v>
      </c>
      <c r="H213" s="239">
        <v>5</v>
      </c>
      <c r="I213" s="240"/>
      <c r="J213" s="241">
        <f>ROUND(I213*H213,2)</f>
        <v>0</v>
      </c>
      <c r="K213" s="242"/>
      <c r="L213" s="43"/>
      <c r="M213" s="243" t="s">
        <v>1</v>
      </c>
      <c r="N213" s="244" t="s">
        <v>38</v>
      </c>
      <c r="O213" s="90"/>
      <c r="P213" s="245">
        <f>O213*H213</f>
        <v>0</v>
      </c>
      <c r="Q213" s="245">
        <v>0.10095</v>
      </c>
      <c r="R213" s="245">
        <f>Q213*H213</f>
        <v>0.50475000000000003</v>
      </c>
      <c r="S213" s="245">
        <v>0</v>
      </c>
      <c r="T213" s="24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7" t="s">
        <v>131</v>
      </c>
      <c r="AT213" s="247" t="s">
        <v>127</v>
      </c>
      <c r="AU213" s="247" t="s">
        <v>83</v>
      </c>
      <c r="AY213" s="16" t="s">
        <v>125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16" t="s">
        <v>81</v>
      </c>
      <c r="BK213" s="248">
        <f>ROUND(I213*H213,2)</f>
        <v>0</v>
      </c>
      <c r="BL213" s="16" t="s">
        <v>131</v>
      </c>
      <c r="BM213" s="247" t="s">
        <v>479</v>
      </c>
    </row>
    <row r="214" s="2" customFormat="1">
      <c r="A214" s="37"/>
      <c r="B214" s="38"/>
      <c r="C214" s="39"/>
      <c r="D214" s="249" t="s">
        <v>133</v>
      </c>
      <c r="E214" s="39"/>
      <c r="F214" s="250" t="s">
        <v>258</v>
      </c>
      <c r="G214" s="39"/>
      <c r="H214" s="39"/>
      <c r="I214" s="143"/>
      <c r="J214" s="39"/>
      <c r="K214" s="39"/>
      <c r="L214" s="43"/>
      <c r="M214" s="251"/>
      <c r="N214" s="252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133</v>
      </c>
      <c r="AU214" s="16" t="s">
        <v>83</v>
      </c>
    </row>
    <row r="215" s="2" customFormat="1" ht="21.75" customHeight="1">
      <c r="A215" s="37"/>
      <c r="B215" s="38"/>
      <c r="C215" s="275" t="s">
        <v>480</v>
      </c>
      <c r="D215" s="275" t="s">
        <v>192</v>
      </c>
      <c r="E215" s="276" t="s">
        <v>262</v>
      </c>
      <c r="F215" s="277" t="s">
        <v>263</v>
      </c>
      <c r="G215" s="278" t="s">
        <v>235</v>
      </c>
      <c r="H215" s="279">
        <v>5.0499999999999998</v>
      </c>
      <c r="I215" s="280"/>
      <c r="J215" s="281">
        <f>ROUND(I215*H215,2)</f>
        <v>0</v>
      </c>
      <c r="K215" s="282"/>
      <c r="L215" s="283"/>
      <c r="M215" s="284" t="s">
        <v>1</v>
      </c>
      <c r="N215" s="285" t="s">
        <v>38</v>
      </c>
      <c r="O215" s="90"/>
      <c r="P215" s="245">
        <f>O215*H215</f>
        <v>0</v>
      </c>
      <c r="Q215" s="245">
        <v>0.024</v>
      </c>
      <c r="R215" s="245">
        <f>Q215*H215</f>
        <v>0.1212</v>
      </c>
      <c r="S215" s="245">
        <v>0</v>
      </c>
      <c r="T215" s="24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7" t="s">
        <v>195</v>
      </c>
      <c r="AT215" s="247" t="s">
        <v>192</v>
      </c>
      <c r="AU215" s="247" t="s">
        <v>83</v>
      </c>
      <c r="AY215" s="16" t="s">
        <v>125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6" t="s">
        <v>81</v>
      </c>
      <c r="BK215" s="248">
        <f>ROUND(I215*H215,2)</f>
        <v>0</v>
      </c>
      <c r="BL215" s="16" t="s">
        <v>131</v>
      </c>
      <c r="BM215" s="247" t="s">
        <v>481</v>
      </c>
    </row>
    <row r="216" s="2" customFormat="1">
      <c r="A216" s="37"/>
      <c r="B216" s="38"/>
      <c r="C216" s="39"/>
      <c r="D216" s="249" t="s">
        <v>133</v>
      </c>
      <c r="E216" s="39"/>
      <c r="F216" s="250" t="s">
        <v>265</v>
      </c>
      <c r="G216" s="39"/>
      <c r="H216" s="39"/>
      <c r="I216" s="143"/>
      <c r="J216" s="39"/>
      <c r="K216" s="39"/>
      <c r="L216" s="43"/>
      <c r="M216" s="251"/>
      <c r="N216" s="252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133</v>
      </c>
      <c r="AU216" s="16" t="s">
        <v>83</v>
      </c>
    </row>
    <row r="217" s="12" customFormat="1" ht="20.88" customHeight="1">
      <c r="A217" s="12"/>
      <c r="B217" s="219"/>
      <c r="C217" s="220"/>
      <c r="D217" s="221" t="s">
        <v>72</v>
      </c>
      <c r="E217" s="233" t="s">
        <v>277</v>
      </c>
      <c r="F217" s="233" t="s">
        <v>278</v>
      </c>
      <c r="G217" s="220"/>
      <c r="H217" s="220"/>
      <c r="I217" s="223"/>
      <c r="J217" s="234">
        <f>BK217</f>
        <v>0</v>
      </c>
      <c r="K217" s="220"/>
      <c r="L217" s="225"/>
      <c r="M217" s="226"/>
      <c r="N217" s="227"/>
      <c r="O217" s="227"/>
      <c r="P217" s="228">
        <f>SUM(P218:P219)</f>
        <v>0</v>
      </c>
      <c r="Q217" s="227"/>
      <c r="R217" s="228">
        <f>SUM(R218:R219)</f>
        <v>0</v>
      </c>
      <c r="S217" s="227"/>
      <c r="T217" s="229">
        <f>SUM(T218:T219)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30" t="s">
        <v>81</v>
      </c>
      <c r="AT217" s="231" t="s">
        <v>72</v>
      </c>
      <c r="AU217" s="231" t="s">
        <v>83</v>
      </c>
      <c r="AY217" s="230" t="s">
        <v>125</v>
      </c>
      <c r="BK217" s="232">
        <f>SUM(BK218:BK219)</f>
        <v>0</v>
      </c>
    </row>
    <row r="218" s="2" customFormat="1" ht="21.75" customHeight="1">
      <c r="A218" s="37"/>
      <c r="B218" s="38"/>
      <c r="C218" s="235" t="s">
        <v>482</v>
      </c>
      <c r="D218" s="235" t="s">
        <v>127</v>
      </c>
      <c r="E218" s="236" t="s">
        <v>280</v>
      </c>
      <c r="F218" s="237" t="s">
        <v>281</v>
      </c>
      <c r="G218" s="238" t="s">
        <v>282</v>
      </c>
      <c r="H218" s="239">
        <v>76.191999999999993</v>
      </c>
      <c r="I218" s="240"/>
      <c r="J218" s="241">
        <f>ROUND(I218*H218,2)</f>
        <v>0</v>
      </c>
      <c r="K218" s="242"/>
      <c r="L218" s="43"/>
      <c r="M218" s="243" t="s">
        <v>1</v>
      </c>
      <c r="N218" s="244" t="s">
        <v>38</v>
      </c>
      <c r="O218" s="90"/>
      <c r="P218" s="245">
        <f>O218*H218</f>
        <v>0</v>
      </c>
      <c r="Q218" s="245">
        <v>0</v>
      </c>
      <c r="R218" s="245">
        <f>Q218*H218</f>
        <v>0</v>
      </c>
      <c r="S218" s="245">
        <v>0</v>
      </c>
      <c r="T218" s="246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47" t="s">
        <v>131</v>
      </c>
      <c r="AT218" s="247" t="s">
        <v>127</v>
      </c>
      <c r="AU218" s="247" t="s">
        <v>143</v>
      </c>
      <c r="AY218" s="16" t="s">
        <v>125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6" t="s">
        <v>81</v>
      </c>
      <c r="BK218" s="248">
        <f>ROUND(I218*H218,2)</f>
        <v>0</v>
      </c>
      <c r="BL218" s="16" t="s">
        <v>131</v>
      </c>
      <c r="BM218" s="247" t="s">
        <v>483</v>
      </c>
    </row>
    <row r="219" s="2" customFormat="1">
      <c r="A219" s="37"/>
      <c r="B219" s="38"/>
      <c r="C219" s="39"/>
      <c r="D219" s="249" t="s">
        <v>133</v>
      </c>
      <c r="E219" s="39"/>
      <c r="F219" s="250" t="s">
        <v>284</v>
      </c>
      <c r="G219" s="39"/>
      <c r="H219" s="39"/>
      <c r="I219" s="143"/>
      <c r="J219" s="39"/>
      <c r="K219" s="39"/>
      <c r="L219" s="43"/>
      <c r="M219" s="251"/>
      <c r="N219" s="252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133</v>
      </c>
      <c r="AU219" s="16" t="s">
        <v>143</v>
      </c>
    </row>
    <row r="220" s="12" customFormat="1" ht="22.8" customHeight="1">
      <c r="A220" s="12"/>
      <c r="B220" s="219"/>
      <c r="C220" s="220"/>
      <c r="D220" s="221" t="s">
        <v>72</v>
      </c>
      <c r="E220" s="233" t="s">
        <v>285</v>
      </c>
      <c r="F220" s="233" t="s">
        <v>286</v>
      </c>
      <c r="G220" s="220"/>
      <c r="H220" s="220"/>
      <c r="I220" s="223"/>
      <c r="J220" s="234">
        <f>BK220</f>
        <v>0</v>
      </c>
      <c r="K220" s="220"/>
      <c r="L220" s="225"/>
      <c r="M220" s="226"/>
      <c r="N220" s="227"/>
      <c r="O220" s="227"/>
      <c r="P220" s="228">
        <f>SUM(P221:P230)</f>
        <v>0</v>
      </c>
      <c r="Q220" s="227"/>
      <c r="R220" s="228">
        <f>SUM(R221:R230)</f>
        <v>0</v>
      </c>
      <c r="S220" s="227"/>
      <c r="T220" s="229">
        <f>SUM(T221:T230)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30" t="s">
        <v>81</v>
      </c>
      <c r="AT220" s="231" t="s">
        <v>72</v>
      </c>
      <c r="AU220" s="231" t="s">
        <v>81</v>
      </c>
      <c r="AY220" s="230" t="s">
        <v>125</v>
      </c>
      <c r="BK220" s="232">
        <f>SUM(BK221:BK230)</f>
        <v>0</v>
      </c>
    </row>
    <row r="221" s="2" customFormat="1" ht="21.75" customHeight="1">
      <c r="A221" s="37"/>
      <c r="B221" s="38"/>
      <c r="C221" s="235" t="s">
        <v>484</v>
      </c>
      <c r="D221" s="235" t="s">
        <v>127</v>
      </c>
      <c r="E221" s="236" t="s">
        <v>288</v>
      </c>
      <c r="F221" s="237" t="s">
        <v>289</v>
      </c>
      <c r="G221" s="238" t="s">
        <v>282</v>
      </c>
      <c r="H221" s="239">
        <v>6.5599999999999996</v>
      </c>
      <c r="I221" s="240"/>
      <c r="J221" s="241">
        <f>ROUND(I221*H221,2)</f>
        <v>0</v>
      </c>
      <c r="K221" s="242"/>
      <c r="L221" s="43"/>
      <c r="M221" s="243" t="s">
        <v>1</v>
      </c>
      <c r="N221" s="244" t="s">
        <v>38</v>
      </c>
      <c r="O221" s="90"/>
      <c r="P221" s="245">
        <f>O221*H221</f>
        <v>0</v>
      </c>
      <c r="Q221" s="245">
        <v>0</v>
      </c>
      <c r="R221" s="245">
        <f>Q221*H221</f>
        <v>0</v>
      </c>
      <c r="S221" s="245">
        <v>0</v>
      </c>
      <c r="T221" s="246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7" t="s">
        <v>131</v>
      </c>
      <c r="AT221" s="247" t="s">
        <v>127</v>
      </c>
      <c r="AU221" s="247" t="s">
        <v>83</v>
      </c>
      <c r="AY221" s="16" t="s">
        <v>125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6" t="s">
        <v>81</v>
      </c>
      <c r="BK221" s="248">
        <f>ROUND(I221*H221,2)</f>
        <v>0</v>
      </c>
      <c r="BL221" s="16" t="s">
        <v>131</v>
      </c>
      <c r="BM221" s="247" t="s">
        <v>485</v>
      </c>
    </row>
    <row r="222" s="2" customFormat="1">
      <c r="A222" s="37"/>
      <c r="B222" s="38"/>
      <c r="C222" s="39"/>
      <c r="D222" s="249" t="s">
        <v>133</v>
      </c>
      <c r="E222" s="39"/>
      <c r="F222" s="250" t="s">
        <v>289</v>
      </c>
      <c r="G222" s="39"/>
      <c r="H222" s="39"/>
      <c r="I222" s="143"/>
      <c r="J222" s="39"/>
      <c r="K222" s="39"/>
      <c r="L222" s="43"/>
      <c r="M222" s="251"/>
      <c r="N222" s="252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133</v>
      </c>
      <c r="AU222" s="16" t="s">
        <v>83</v>
      </c>
    </row>
    <row r="223" s="2" customFormat="1" ht="33" customHeight="1">
      <c r="A223" s="37"/>
      <c r="B223" s="38"/>
      <c r="C223" s="235" t="s">
        <v>486</v>
      </c>
      <c r="D223" s="235" t="s">
        <v>127</v>
      </c>
      <c r="E223" s="236" t="s">
        <v>291</v>
      </c>
      <c r="F223" s="237" t="s">
        <v>292</v>
      </c>
      <c r="G223" s="238" t="s">
        <v>282</v>
      </c>
      <c r="H223" s="239">
        <v>98.400000000000006</v>
      </c>
      <c r="I223" s="240"/>
      <c r="J223" s="241">
        <f>ROUND(I223*H223,2)</f>
        <v>0</v>
      </c>
      <c r="K223" s="242"/>
      <c r="L223" s="43"/>
      <c r="M223" s="243" t="s">
        <v>1</v>
      </c>
      <c r="N223" s="244" t="s">
        <v>38</v>
      </c>
      <c r="O223" s="90"/>
      <c r="P223" s="245">
        <f>O223*H223</f>
        <v>0</v>
      </c>
      <c r="Q223" s="245">
        <v>0</v>
      </c>
      <c r="R223" s="245">
        <f>Q223*H223</f>
        <v>0</v>
      </c>
      <c r="S223" s="245">
        <v>0</v>
      </c>
      <c r="T223" s="246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7" t="s">
        <v>131</v>
      </c>
      <c r="AT223" s="247" t="s">
        <v>127</v>
      </c>
      <c r="AU223" s="247" t="s">
        <v>83</v>
      </c>
      <c r="AY223" s="16" t="s">
        <v>125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6" t="s">
        <v>81</v>
      </c>
      <c r="BK223" s="248">
        <f>ROUND(I223*H223,2)</f>
        <v>0</v>
      </c>
      <c r="BL223" s="16" t="s">
        <v>131</v>
      </c>
      <c r="BM223" s="247" t="s">
        <v>487</v>
      </c>
    </row>
    <row r="224" s="2" customFormat="1">
      <c r="A224" s="37"/>
      <c r="B224" s="38"/>
      <c r="C224" s="39"/>
      <c r="D224" s="249" t="s">
        <v>133</v>
      </c>
      <c r="E224" s="39"/>
      <c r="F224" s="250" t="s">
        <v>292</v>
      </c>
      <c r="G224" s="39"/>
      <c r="H224" s="39"/>
      <c r="I224" s="143"/>
      <c r="J224" s="39"/>
      <c r="K224" s="39"/>
      <c r="L224" s="43"/>
      <c r="M224" s="251"/>
      <c r="N224" s="252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133</v>
      </c>
      <c r="AU224" s="16" t="s">
        <v>83</v>
      </c>
    </row>
    <row r="225" s="13" customFormat="1">
      <c r="A225" s="13"/>
      <c r="B225" s="253"/>
      <c r="C225" s="254"/>
      <c r="D225" s="249" t="s">
        <v>135</v>
      </c>
      <c r="E225" s="255" t="s">
        <v>1</v>
      </c>
      <c r="F225" s="256" t="s">
        <v>488</v>
      </c>
      <c r="G225" s="254"/>
      <c r="H225" s="257">
        <v>6.5599999999999996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3" t="s">
        <v>135</v>
      </c>
      <c r="AU225" s="263" t="s">
        <v>83</v>
      </c>
      <c r="AV225" s="13" t="s">
        <v>83</v>
      </c>
      <c r="AW225" s="13" t="s">
        <v>30</v>
      </c>
      <c r="AX225" s="13" t="s">
        <v>73</v>
      </c>
      <c r="AY225" s="263" t="s">
        <v>125</v>
      </c>
    </row>
    <row r="226" s="13" customFormat="1">
      <c r="A226" s="13"/>
      <c r="B226" s="253"/>
      <c r="C226" s="254"/>
      <c r="D226" s="249" t="s">
        <v>135</v>
      </c>
      <c r="E226" s="254"/>
      <c r="F226" s="256" t="s">
        <v>489</v>
      </c>
      <c r="G226" s="254"/>
      <c r="H226" s="257">
        <v>98.400000000000006</v>
      </c>
      <c r="I226" s="258"/>
      <c r="J226" s="254"/>
      <c r="K226" s="254"/>
      <c r="L226" s="259"/>
      <c r="M226" s="260"/>
      <c r="N226" s="261"/>
      <c r="O226" s="261"/>
      <c r="P226" s="261"/>
      <c r="Q226" s="261"/>
      <c r="R226" s="261"/>
      <c r="S226" s="261"/>
      <c r="T226" s="26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3" t="s">
        <v>135</v>
      </c>
      <c r="AU226" s="263" t="s">
        <v>83</v>
      </c>
      <c r="AV226" s="13" t="s">
        <v>83</v>
      </c>
      <c r="AW226" s="13" t="s">
        <v>4</v>
      </c>
      <c r="AX226" s="13" t="s">
        <v>81</v>
      </c>
      <c r="AY226" s="263" t="s">
        <v>125</v>
      </c>
    </row>
    <row r="227" s="2" customFormat="1" ht="21.75" customHeight="1">
      <c r="A227" s="37"/>
      <c r="B227" s="38"/>
      <c r="C227" s="235" t="s">
        <v>490</v>
      </c>
      <c r="D227" s="235" t="s">
        <v>127</v>
      </c>
      <c r="E227" s="236" t="s">
        <v>299</v>
      </c>
      <c r="F227" s="237" t="s">
        <v>300</v>
      </c>
      <c r="G227" s="238" t="s">
        <v>282</v>
      </c>
      <c r="H227" s="239">
        <v>6.5599999999999996</v>
      </c>
      <c r="I227" s="240"/>
      <c r="J227" s="241">
        <f>ROUND(I227*H227,2)</f>
        <v>0</v>
      </c>
      <c r="K227" s="242"/>
      <c r="L227" s="43"/>
      <c r="M227" s="243" t="s">
        <v>1</v>
      </c>
      <c r="N227" s="244" t="s">
        <v>38</v>
      </c>
      <c r="O227" s="90"/>
      <c r="P227" s="245">
        <f>O227*H227</f>
        <v>0</v>
      </c>
      <c r="Q227" s="245">
        <v>0</v>
      </c>
      <c r="R227" s="245">
        <f>Q227*H227</f>
        <v>0</v>
      </c>
      <c r="S227" s="245">
        <v>0</v>
      </c>
      <c r="T227" s="246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47" t="s">
        <v>131</v>
      </c>
      <c r="AT227" s="247" t="s">
        <v>127</v>
      </c>
      <c r="AU227" s="247" t="s">
        <v>83</v>
      </c>
      <c r="AY227" s="16" t="s">
        <v>125</v>
      </c>
      <c r="BE227" s="248">
        <f>IF(N227="základní",J227,0)</f>
        <v>0</v>
      </c>
      <c r="BF227" s="248">
        <f>IF(N227="snížená",J227,0)</f>
        <v>0</v>
      </c>
      <c r="BG227" s="248">
        <f>IF(N227="zákl. přenesená",J227,0)</f>
        <v>0</v>
      </c>
      <c r="BH227" s="248">
        <f>IF(N227="sníž. přenesená",J227,0)</f>
        <v>0</v>
      </c>
      <c r="BI227" s="248">
        <f>IF(N227="nulová",J227,0)</f>
        <v>0</v>
      </c>
      <c r="BJ227" s="16" t="s">
        <v>81</v>
      </c>
      <c r="BK227" s="248">
        <f>ROUND(I227*H227,2)</f>
        <v>0</v>
      </c>
      <c r="BL227" s="16" t="s">
        <v>131</v>
      </c>
      <c r="BM227" s="247" t="s">
        <v>491</v>
      </c>
    </row>
    <row r="228" s="2" customFormat="1">
      <c r="A228" s="37"/>
      <c r="B228" s="38"/>
      <c r="C228" s="39"/>
      <c r="D228" s="249" t="s">
        <v>133</v>
      </c>
      <c r="E228" s="39"/>
      <c r="F228" s="250" t="s">
        <v>302</v>
      </c>
      <c r="G228" s="39"/>
      <c r="H228" s="39"/>
      <c r="I228" s="143"/>
      <c r="J228" s="39"/>
      <c r="K228" s="39"/>
      <c r="L228" s="43"/>
      <c r="M228" s="251"/>
      <c r="N228" s="252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133</v>
      </c>
      <c r="AU228" s="16" t="s">
        <v>83</v>
      </c>
    </row>
    <row r="229" s="13" customFormat="1">
      <c r="A229" s="13"/>
      <c r="B229" s="253"/>
      <c r="C229" s="254"/>
      <c r="D229" s="249" t="s">
        <v>135</v>
      </c>
      <c r="E229" s="255" t="s">
        <v>1</v>
      </c>
      <c r="F229" s="256" t="s">
        <v>488</v>
      </c>
      <c r="G229" s="254"/>
      <c r="H229" s="257">
        <v>6.5599999999999996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3" t="s">
        <v>135</v>
      </c>
      <c r="AU229" s="263" t="s">
        <v>83</v>
      </c>
      <c r="AV229" s="13" t="s">
        <v>83</v>
      </c>
      <c r="AW229" s="13" t="s">
        <v>30</v>
      </c>
      <c r="AX229" s="13" t="s">
        <v>73</v>
      </c>
      <c r="AY229" s="263" t="s">
        <v>125</v>
      </c>
    </row>
    <row r="230" s="14" customFormat="1">
      <c r="A230" s="14"/>
      <c r="B230" s="264"/>
      <c r="C230" s="265"/>
      <c r="D230" s="249" t="s">
        <v>135</v>
      </c>
      <c r="E230" s="266" t="s">
        <v>1</v>
      </c>
      <c r="F230" s="267" t="s">
        <v>137</v>
      </c>
      <c r="G230" s="265"/>
      <c r="H230" s="268">
        <v>6.5599999999999996</v>
      </c>
      <c r="I230" s="269"/>
      <c r="J230" s="265"/>
      <c r="K230" s="265"/>
      <c r="L230" s="270"/>
      <c r="M230" s="286"/>
      <c r="N230" s="287"/>
      <c r="O230" s="287"/>
      <c r="P230" s="287"/>
      <c r="Q230" s="287"/>
      <c r="R230" s="287"/>
      <c r="S230" s="287"/>
      <c r="T230" s="28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4" t="s">
        <v>135</v>
      </c>
      <c r="AU230" s="274" t="s">
        <v>83</v>
      </c>
      <c r="AV230" s="14" t="s">
        <v>131</v>
      </c>
      <c r="AW230" s="14" t="s">
        <v>30</v>
      </c>
      <c r="AX230" s="14" t="s">
        <v>81</v>
      </c>
      <c r="AY230" s="274" t="s">
        <v>125</v>
      </c>
    </row>
    <row r="231" s="2" customFormat="1" ht="6.96" customHeight="1">
      <c r="A231" s="37"/>
      <c r="B231" s="65"/>
      <c r="C231" s="66"/>
      <c r="D231" s="66"/>
      <c r="E231" s="66"/>
      <c r="F231" s="66"/>
      <c r="G231" s="66"/>
      <c r="H231" s="66"/>
      <c r="I231" s="182"/>
      <c r="J231" s="66"/>
      <c r="K231" s="66"/>
      <c r="L231" s="43"/>
      <c r="M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</row>
  </sheetData>
  <sheetProtection sheet="1" autoFilter="0" formatColumns="0" formatRows="0" objects="1" scenarios="1" spinCount="100000" saltValue="MVCNy3WoNHlyd2SsJPwnpitsa6S+LGfcFo4ZkxdYIUjKB/U5UCMl7bH9OOLC9iWRF/dTfQ3Czz0VA/lh4sFoTg==" hashValue="hgTfWX9ebtkSJP2lAVyD/HzvjR2iCPKXz4hFXwU20d6S7x8MWD8XXaHkcXSffrBj9M0zoszjHxqj7Ha1wGoc9w==" algorithmName="SHA-512" password="DD66"/>
  <autoFilter ref="C123:K23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83</v>
      </c>
    </row>
    <row r="4" s="1" customFormat="1" ht="24.96" customHeight="1">
      <c r="B4" s="19"/>
      <c r="D4" s="139" t="s">
        <v>96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Dobříš-úprava komunikací na sídl. Větrník uznatelné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97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492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13. 12. 2018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26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27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29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26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31</v>
      </c>
      <c r="E23" s="37"/>
      <c r="F23" s="37"/>
      <c r="G23" s="37"/>
      <c r="H23" s="37"/>
      <c r="I23" s="146" t="s">
        <v>25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tr">
        <f>IF('Rekapitulace stavby'!E20="","",'Rekapitulace stavby'!E20)</f>
        <v xml:space="preserve"> </v>
      </c>
      <c r="F24" s="37"/>
      <c r="G24" s="37"/>
      <c r="H24" s="37"/>
      <c r="I24" s="146" t="s">
        <v>26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32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33</v>
      </c>
      <c r="E30" s="37"/>
      <c r="F30" s="37"/>
      <c r="G30" s="37"/>
      <c r="H30" s="37"/>
      <c r="I30" s="143"/>
      <c r="J30" s="156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35</v>
      </c>
      <c r="G32" s="37"/>
      <c r="H32" s="37"/>
      <c r="I32" s="158" t="s">
        <v>34</v>
      </c>
      <c r="J32" s="15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37</v>
      </c>
      <c r="E33" s="141" t="s">
        <v>38</v>
      </c>
      <c r="F33" s="160">
        <f>ROUND((SUM(BE122:BE191)),  2)</f>
        <v>0</v>
      </c>
      <c r="G33" s="37"/>
      <c r="H33" s="37"/>
      <c r="I33" s="161">
        <v>0.20999999999999999</v>
      </c>
      <c r="J33" s="160">
        <f>ROUND(((SUM(BE122:BE191))*I33),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39</v>
      </c>
      <c r="F34" s="160">
        <f>ROUND((SUM(BF122:BF191)),  2)</f>
        <v>0</v>
      </c>
      <c r="G34" s="37"/>
      <c r="H34" s="37"/>
      <c r="I34" s="161">
        <v>0.14999999999999999</v>
      </c>
      <c r="J34" s="160">
        <f>ROUND(((SUM(BF122:BF191))*I34),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40</v>
      </c>
      <c r="F35" s="160">
        <f>ROUND((SUM(BG122:BG191)),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41</v>
      </c>
      <c r="F36" s="160">
        <f>ROUND((SUM(BH122:BH191)),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60">
        <f>ROUND((SUM(BI122:BI191)),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46</v>
      </c>
      <c r="E50" s="171"/>
      <c r="F50" s="171"/>
      <c r="G50" s="170" t="s">
        <v>47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6"/>
      <c r="J61" s="177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50</v>
      </c>
      <c r="E65" s="178"/>
      <c r="F65" s="178"/>
      <c r="G65" s="170" t="s">
        <v>51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6"/>
      <c r="J76" s="177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Dobříš-úprava komunikací na sídl. Větrník uznatelné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104 - úprava park. před MŠ v Jeřábové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6" t="s">
        <v>22</v>
      </c>
      <c r="J89" s="78" t="str">
        <f>IF(J12="","",J12)</f>
        <v>13. 12. 2018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6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100</v>
      </c>
      <c r="D94" s="188"/>
      <c r="E94" s="188"/>
      <c r="F94" s="188"/>
      <c r="G94" s="188"/>
      <c r="H94" s="188"/>
      <c r="I94" s="189"/>
      <c r="J94" s="190" t="s">
        <v>101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102</v>
      </c>
      <c r="D96" s="39"/>
      <c r="E96" s="39"/>
      <c r="F96" s="39"/>
      <c r="G96" s="39"/>
      <c r="H96" s="39"/>
      <c r="I96" s="143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92"/>
      <c r="C97" s="193"/>
      <c r="D97" s="194" t="s">
        <v>104</v>
      </c>
      <c r="E97" s="195"/>
      <c r="F97" s="195"/>
      <c r="G97" s="195"/>
      <c r="H97" s="195"/>
      <c r="I97" s="196"/>
      <c r="J97" s="197">
        <f>J123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105</v>
      </c>
      <c r="E98" s="202"/>
      <c r="F98" s="202"/>
      <c r="G98" s="202"/>
      <c r="H98" s="202"/>
      <c r="I98" s="203"/>
      <c r="J98" s="204">
        <f>J124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106</v>
      </c>
      <c r="E99" s="202"/>
      <c r="F99" s="202"/>
      <c r="G99" s="202"/>
      <c r="H99" s="202"/>
      <c r="I99" s="203"/>
      <c r="J99" s="204">
        <f>J147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107</v>
      </c>
      <c r="E100" s="202"/>
      <c r="F100" s="202"/>
      <c r="G100" s="202"/>
      <c r="H100" s="202"/>
      <c r="I100" s="203"/>
      <c r="J100" s="204">
        <f>J161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9"/>
      <c r="C101" s="200"/>
      <c r="D101" s="201" t="s">
        <v>108</v>
      </c>
      <c r="E101" s="202"/>
      <c r="F101" s="202"/>
      <c r="G101" s="202"/>
      <c r="H101" s="202"/>
      <c r="I101" s="203"/>
      <c r="J101" s="204">
        <f>J180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109</v>
      </c>
      <c r="E102" s="202"/>
      <c r="F102" s="202"/>
      <c r="G102" s="202"/>
      <c r="H102" s="202"/>
      <c r="I102" s="203"/>
      <c r="J102" s="204">
        <f>J183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143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182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185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110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6" t="str">
        <f>E7</f>
        <v>Dobříš-úprava komunikací na sídl. Větrník uznatelné</v>
      </c>
      <c r="F112" s="31"/>
      <c r="G112" s="31"/>
      <c r="H112" s="31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97</v>
      </c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104 - úprava park. před MŠ v Jeřábové</v>
      </c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146" t="s">
        <v>22</v>
      </c>
      <c r="J116" s="78" t="str">
        <f>IF(J12="","",J12)</f>
        <v>13. 12. 2018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146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146" t="s">
        <v>31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14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206"/>
      <c r="B121" s="207"/>
      <c r="C121" s="208" t="s">
        <v>111</v>
      </c>
      <c r="D121" s="209" t="s">
        <v>58</v>
      </c>
      <c r="E121" s="209" t="s">
        <v>54</v>
      </c>
      <c r="F121" s="209" t="s">
        <v>55</v>
      </c>
      <c r="G121" s="209" t="s">
        <v>112</v>
      </c>
      <c r="H121" s="209" t="s">
        <v>113</v>
      </c>
      <c r="I121" s="210" t="s">
        <v>114</v>
      </c>
      <c r="J121" s="211" t="s">
        <v>101</v>
      </c>
      <c r="K121" s="212" t="s">
        <v>115</v>
      </c>
      <c r="L121" s="213"/>
      <c r="M121" s="99" t="s">
        <v>1</v>
      </c>
      <c r="N121" s="100" t="s">
        <v>37</v>
      </c>
      <c r="O121" s="100" t="s">
        <v>116</v>
      </c>
      <c r="P121" s="100" t="s">
        <v>117</v>
      </c>
      <c r="Q121" s="100" t="s">
        <v>118</v>
      </c>
      <c r="R121" s="100" t="s">
        <v>119</v>
      </c>
      <c r="S121" s="100" t="s">
        <v>120</v>
      </c>
      <c r="T121" s="101" t="s">
        <v>121</v>
      </c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</row>
    <row r="122" s="2" customFormat="1" ht="22.8" customHeight="1">
      <c r="A122" s="37"/>
      <c r="B122" s="38"/>
      <c r="C122" s="106" t="s">
        <v>122</v>
      </c>
      <c r="D122" s="39"/>
      <c r="E122" s="39"/>
      <c r="F122" s="39"/>
      <c r="G122" s="39"/>
      <c r="H122" s="39"/>
      <c r="I122" s="143"/>
      <c r="J122" s="214">
        <f>BK122</f>
        <v>0</v>
      </c>
      <c r="K122" s="39"/>
      <c r="L122" s="43"/>
      <c r="M122" s="102"/>
      <c r="N122" s="215"/>
      <c r="O122" s="103"/>
      <c r="P122" s="216">
        <f>P123</f>
        <v>0</v>
      </c>
      <c r="Q122" s="103"/>
      <c r="R122" s="216">
        <f>R123</f>
        <v>12.222788000000001</v>
      </c>
      <c r="S122" s="103"/>
      <c r="T122" s="217">
        <f>T123</f>
        <v>4.0800000000000001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72</v>
      </c>
      <c r="AU122" s="16" t="s">
        <v>103</v>
      </c>
      <c r="BK122" s="218">
        <f>BK123</f>
        <v>0</v>
      </c>
    </row>
    <row r="123" s="12" customFormat="1" ht="25.92" customHeight="1">
      <c r="A123" s="12"/>
      <c r="B123" s="219"/>
      <c r="C123" s="220"/>
      <c r="D123" s="221" t="s">
        <v>72</v>
      </c>
      <c r="E123" s="222" t="s">
        <v>123</v>
      </c>
      <c r="F123" s="222" t="s">
        <v>124</v>
      </c>
      <c r="G123" s="220"/>
      <c r="H123" s="220"/>
      <c r="I123" s="223"/>
      <c r="J123" s="224">
        <f>BK123</f>
        <v>0</v>
      </c>
      <c r="K123" s="220"/>
      <c r="L123" s="225"/>
      <c r="M123" s="226"/>
      <c r="N123" s="227"/>
      <c r="O123" s="227"/>
      <c r="P123" s="228">
        <f>P124+P147+P161+P183</f>
        <v>0</v>
      </c>
      <c r="Q123" s="227"/>
      <c r="R123" s="228">
        <f>R124+R147+R161+R183</f>
        <v>12.222788000000001</v>
      </c>
      <c r="S123" s="227"/>
      <c r="T123" s="229">
        <f>T124+T147+T161+T183</f>
        <v>4.0800000000000001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81</v>
      </c>
      <c r="AT123" s="231" t="s">
        <v>72</v>
      </c>
      <c r="AU123" s="231" t="s">
        <v>73</v>
      </c>
      <c r="AY123" s="230" t="s">
        <v>125</v>
      </c>
      <c r="BK123" s="232">
        <f>BK124+BK147+BK161+BK183</f>
        <v>0</v>
      </c>
    </row>
    <row r="124" s="12" customFormat="1" ht="22.8" customHeight="1">
      <c r="A124" s="12"/>
      <c r="B124" s="219"/>
      <c r="C124" s="220"/>
      <c r="D124" s="221" t="s">
        <v>72</v>
      </c>
      <c r="E124" s="233" t="s">
        <v>81</v>
      </c>
      <c r="F124" s="233" t="s">
        <v>126</v>
      </c>
      <c r="G124" s="220"/>
      <c r="H124" s="220"/>
      <c r="I124" s="223"/>
      <c r="J124" s="234">
        <f>BK124</f>
        <v>0</v>
      </c>
      <c r="K124" s="220"/>
      <c r="L124" s="225"/>
      <c r="M124" s="226"/>
      <c r="N124" s="227"/>
      <c r="O124" s="227"/>
      <c r="P124" s="228">
        <f>SUM(P125:P146)</f>
        <v>0</v>
      </c>
      <c r="Q124" s="227"/>
      <c r="R124" s="228">
        <f>SUM(R125:R146)</f>
        <v>0</v>
      </c>
      <c r="S124" s="227"/>
      <c r="T124" s="229">
        <f>SUM(T125:T146)</f>
        <v>4.0800000000000001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81</v>
      </c>
      <c r="AT124" s="231" t="s">
        <v>72</v>
      </c>
      <c r="AU124" s="231" t="s">
        <v>81</v>
      </c>
      <c r="AY124" s="230" t="s">
        <v>125</v>
      </c>
      <c r="BK124" s="232">
        <f>SUM(BK125:BK146)</f>
        <v>0</v>
      </c>
    </row>
    <row r="125" s="2" customFormat="1" ht="21.75" customHeight="1">
      <c r="A125" s="37"/>
      <c r="B125" s="38"/>
      <c r="C125" s="235" t="s">
        <v>81</v>
      </c>
      <c r="D125" s="235" t="s">
        <v>127</v>
      </c>
      <c r="E125" s="236" t="s">
        <v>493</v>
      </c>
      <c r="F125" s="237" t="s">
        <v>494</v>
      </c>
      <c r="G125" s="238" t="s">
        <v>130</v>
      </c>
      <c r="H125" s="239">
        <v>16</v>
      </c>
      <c r="I125" s="240"/>
      <c r="J125" s="241">
        <f>ROUND(I125*H125,2)</f>
        <v>0</v>
      </c>
      <c r="K125" s="242"/>
      <c r="L125" s="43"/>
      <c r="M125" s="243" t="s">
        <v>1</v>
      </c>
      <c r="N125" s="244" t="s">
        <v>38</v>
      </c>
      <c r="O125" s="90"/>
      <c r="P125" s="245">
        <f>O125*H125</f>
        <v>0</v>
      </c>
      <c r="Q125" s="245">
        <v>0</v>
      </c>
      <c r="R125" s="245">
        <f>Q125*H125</f>
        <v>0</v>
      </c>
      <c r="S125" s="245">
        <v>0.255</v>
      </c>
      <c r="T125" s="246">
        <f>S125*H125</f>
        <v>4.0800000000000001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7" t="s">
        <v>131</v>
      </c>
      <c r="AT125" s="247" t="s">
        <v>127</v>
      </c>
      <c r="AU125" s="247" t="s">
        <v>83</v>
      </c>
      <c r="AY125" s="16" t="s">
        <v>125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6" t="s">
        <v>81</v>
      </c>
      <c r="BK125" s="248">
        <f>ROUND(I125*H125,2)</f>
        <v>0</v>
      </c>
      <c r="BL125" s="16" t="s">
        <v>131</v>
      </c>
      <c r="BM125" s="247" t="s">
        <v>495</v>
      </c>
    </row>
    <row r="126" s="2" customFormat="1">
      <c r="A126" s="37"/>
      <c r="B126" s="38"/>
      <c r="C126" s="39"/>
      <c r="D126" s="249" t="s">
        <v>133</v>
      </c>
      <c r="E126" s="39"/>
      <c r="F126" s="250" t="s">
        <v>496</v>
      </c>
      <c r="G126" s="39"/>
      <c r="H126" s="39"/>
      <c r="I126" s="143"/>
      <c r="J126" s="39"/>
      <c r="K126" s="39"/>
      <c r="L126" s="43"/>
      <c r="M126" s="251"/>
      <c r="N126" s="252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133</v>
      </c>
      <c r="AU126" s="16" t="s">
        <v>83</v>
      </c>
    </row>
    <row r="127" s="13" customFormat="1">
      <c r="A127" s="13"/>
      <c r="B127" s="253"/>
      <c r="C127" s="254"/>
      <c r="D127" s="249" t="s">
        <v>135</v>
      </c>
      <c r="E127" s="255" t="s">
        <v>1</v>
      </c>
      <c r="F127" s="256" t="s">
        <v>497</v>
      </c>
      <c r="G127" s="254"/>
      <c r="H127" s="257">
        <v>16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3" t="s">
        <v>135</v>
      </c>
      <c r="AU127" s="263" t="s">
        <v>83</v>
      </c>
      <c r="AV127" s="13" t="s">
        <v>83</v>
      </c>
      <c r="AW127" s="13" t="s">
        <v>30</v>
      </c>
      <c r="AX127" s="13" t="s">
        <v>73</v>
      </c>
      <c r="AY127" s="263" t="s">
        <v>125</v>
      </c>
    </row>
    <row r="128" s="14" customFormat="1">
      <c r="A128" s="14"/>
      <c r="B128" s="264"/>
      <c r="C128" s="265"/>
      <c r="D128" s="249" t="s">
        <v>135</v>
      </c>
      <c r="E128" s="266" t="s">
        <v>1</v>
      </c>
      <c r="F128" s="267" t="s">
        <v>137</v>
      </c>
      <c r="G128" s="265"/>
      <c r="H128" s="268">
        <v>16</v>
      </c>
      <c r="I128" s="269"/>
      <c r="J128" s="265"/>
      <c r="K128" s="265"/>
      <c r="L128" s="270"/>
      <c r="M128" s="271"/>
      <c r="N128" s="272"/>
      <c r="O128" s="272"/>
      <c r="P128" s="272"/>
      <c r="Q128" s="272"/>
      <c r="R128" s="272"/>
      <c r="S128" s="272"/>
      <c r="T128" s="27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4" t="s">
        <v>135</v>
      </c>
      <c r="AU128" s="274" t="s">
        <v>83</v>
      </c>
      <c r="AV128" s="14" t="s">
        <v>131</v>
      </c>
      <c r="AW128" s="14" t="s">
        <v>30</v>
      </c>
      <c r="AX128" s="14" t="s">
        <v>81</v>
      </c>
      <c r="AY128" s="274" t="s">
        <v>125</v>
      </c>
    </row>
    <row r="129" s="2" customFormat="1" ht="21.75" customHeight="1">
      <c r="A129" s="37"/>
      <c r="B129" s="38"/>
      <c r="C129" s="235" t="s">
        <v>195</v>
      </c>
      <c r="D129" s="235" t="s">
        <v>127</v>
      </c>
      <c r="E129" s="236" t="s">
        <v>324</v>
      </c>
      <c r="F129" s="237" t="s">
        <v>325</v>
      </c>
      <c r="G129" s="238" t="s">
        <v>326</v>
      </c>
      <c r="H129" s="239">
        <v>4.9500000000000002</v>
      </c>
      <c r="I129" s="240"/>
      <c r="J129" s="241">
        <f>ROUND(I129*H129,2)</f>
        <v>0</v>
      </c>
      <c r="K129" s="242"/>
      <c r="L129" s="43"/>
      <c r="M129" s="243" t="s">
        <v>1</v>
      </c>
      <c r="N129" s="244" t="s">
        <v>38</v>
      </c>
      <c r="O129" s="90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7" t="s">
        <v>131</v>
      </c>
      <c r="AT129" s="247" t="s">
        <v>127</v>
      </c>
      <c r="AU129" s="247" t="s">
        <v>83</v>
      </c>
      <c r="AY129" s="16" t="s">
        <v>125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6" t="s">
        <v>81</v>
      </c>
      <c r="BK129" s="248">
        <f>ROUND(I129*H129,2)</f>
        <v>0</v>
      </c>
      <c r="BL129" s="16" t="s">
        <v>131</v>
      </c>
      <c r="BM129" s="247" t="s">
        <v>498</v>
      </c>
    </row>
    <row r="130" s="2" customFormat="1">
      <c r="A130" s="37"/>
      <c r="B130" s="38"/>
      <c r="C130" s="39"/>
      <c r="D130" s="249" t="s">
        <v>133</v>
      </c>
      <c r="E130" s="39"/>
      <c r="F130" s="250" t="s">
        <v>328</v>
      </c>
      <c r="G130" s="39"/>
      <c r="H130" s="39"/>
      <c r="I130" s="143"/>
      <c r="J130" s="39"/>
      <c r="K130" s="39"/>
      <c r="L130" s="43"/>
      <c r="M130" s="251"/>
      <c r="N130" s="252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133</v>
      </c>
      <c r="AU130" s="16" t="s">
        <v>83</v>
      </c>
    </row>
    <row r="131" s="13" customFormat="1">
      <c r="A131" s="13"/>
      <c r="B131" s="253"/>
      <c r="C131" s="254"/>
      <c r="D131" s="249" t="s">
        <v>135</v>
      </c>
      <c r="E131" s="255" t="s">
        <v>1</v>
      </c>
      <c r="F131" s="256" t="s">
        <v>499</v>
      </c>
      <c r="G131" s="254"/>
      <c r="H131" s="257">
        <v>4.9500000000000002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3" t="s">
        <v>135</v>
      </c>
      <c r="AU131" s="263" t="s">
        <v>83</v>
      </c>
      <c r="AV131" s="13" t="s">
        <v>83</v>
      </c>
      <c r="AW131" s="13" t="s">
        <v>30</v>
      </c>
      <c r="AX131" s="13" t="s">
        <v>73</v>
      </c>
      <c r="AY131" s="263" t="s">
        <v>125</v>
      </c>
    </row>
    <row r="132" s="14" customFormat="1">
      <c r="A132" s="14"/>
      <c r="B132" s="264"/>
      <c r="C132" s="265"/>
      <c r="D132" s="249" t="s">
        <v>135</v>
      </c>
      <c r="E132" s="266" t="s">
        <v>1</v>
      </c>
      <c r="F132" s="267" t="s">
        <v>137</v>
      </c>
      <c r="G132" s="265"/>
      <c r="H132" s="268">
        <v>4.9500000000000002</v>
      </c>
      <c r="I132" s="269"/>
      <c r="J132" s="265"/>
      <c r="K132" s="265"/>
      <c r="L132" s="270"/>
      <c r="M132" s="271"/>
      <c r="N132" s="272"/>
      <c r="O132" s="272"/>
      <c r="P132" s="272"/>
      <c r="Q132" s="272"/>
      <c r="R132" s="272"/>
      <c r="S132" s="272"/>
      <c r="T132" s="27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4" t="s">
        <v>135</v>
      </c>
      <c r="AU132" s="274" t="s">
        <v>83</v>
      </c>
      <c r="AV132" s="14" t="s">
        <v>131</v>
      </c>
      <c r="AW132" s="14" t="s">
        <v>30</v>
      </c>
      <c r="AX132" s="14" t="s">
        <v>81</v>
      </c>
      <c r="AY132" s="274" t="s">
        <v>125</v>
      </c>
    </row>
    <row r="133" s="2" customFormat="1" ht="21.75" customHeight="1">
      <c r="A133" s="37"/>
      <c r="B133" s="38"/>
      <c r="C133" s="235" t="s">
        <v>321</v>
      </c>
      <c r="D133" s="235" t="s">
        <v>127</v>
      </c>
      <c r="E133" s="236" t="s">
        <v>331</v>
      </c>
      <c r="F133" s="237" t="s">
        <v>332</v>
      </c>
      <c r="G133" s="238" t="s">
        <v>326</v>
      </c>
      <c r="H133" s="239">
        <v>4.9500000000000002</v>
      </c>
      <c r="I133" s="240"/>
      <c r="J133" s="241">
        <f>ROUND(I133*H133,2)</f>
        <v>0</v>
      </c>
      <c r="K133" s="242"/>
      <c r="L133" s="43"/>
      <c r="M133" s="243" t="s">
        <v>1</v>
      </c>
      <c r="N133" s="244" t="s">
        <v>38</v>
      </c>
      <c r="O133" s="90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7" t="s">
        <v>131</v>
      </c>
      <c r="AT133" s="247" t="s">
        <v>127</v>
      </c>
      <c r="AU133" s="247" t="s">
        <v>83</v>
      </c>
      <c r="AY133" s="16" t="s">
        <v>125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6" t="s">
        <v>81</v>
      </c>
      <c r="BK133" s="248">
        <f>ROUND(I133*H133,2)</f>
        <v>0</v>
      </c>
      <c r="BL133" s="16" t="s">
        <v>131</v>
      </c>
      <c r="BM133" s="247" t="s">
        <v>500</v>
      </c>
    </row>
    <row r="134" s="2" customFormat="1">
      <c r="A134" s="37"/>
      <c r="B134" s="38"/>
      <c r="C134" s="39"/>
      <c r="D134" s="249" t="s">
        <v>133</v>
      </c>
      <c r="E134" s="39"/>
      <c r="F134" s="250" t="s">
        <v>334</v>
      </c>
      <c r="G134" s="39"/>
      <c r="H134" s="39"/>
      <c r="I134" s="143"/>
      <c r="J134" s="39"/>
      <c r="K134" s="39"/>
      <c r="L134" s="43"/>
      <c r="M134" s="251"/>
      <c r="N134" s="25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133</v>
      </c>
      <c r="AU134" s="16" t="s">
        <v>83</v>
      </c>
    </row>
    <row r="135" s="13" customFormat="1">
      <c r="A135" s="13"/>
      <c r="B135" s="253"/>
      <c r="C135" s="254"/>
      <c r="D135" s="249" t="s">
        <v>135</v>
      </c>
      <c r="E135" s="255" t="s">
        <v>1</v>
      </c>
      <c r="F135" s="256" t="s">
        <v>499</v>
      </c>
      <c r="G135" s="254"/>
      <c r="H135" s="257">
        <v>4.9500000000000002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3" t="s">
        <v>135</v>
      </c>
      <c r="AU135" s="263" t="s">
        <v>83</v>
      </c>
      <c r="AV135" s="13" t="s">
        <v>83</v>
      </c>
      <c r="AW135" s="13" t="s">
        <v>30</v>
      </c>
      <c r="AX135" s="13" t="s">
        <v>73</v>
      </c>
      <c r="AY135" s="263" t="s">
        <v>125</v>
      </c>
    </row>
    <row r="136" s="14" customFormat="1">
      <c r="A136" s="14"/>
      <c r="B136" s="264"/>
      <c r="C136" s="265"/>
      <c r="D136" s="249" t="s">
        <v>135</v>
      </c>
      <c r="E136" s="266" t="s">
        <v>1</v>
      </c>
      <c r="F136" s="267" t="s">
        <v>137</v>
      </c>
      <c r="G136" s="265"/>
      <c r="H136" s="268">
        <v>4.9500000000000002</v>
      </c>
      <c r="I136" s="269"/>
      <c r="J136" s="265"/>
      <c r="K136" s="265"/>
      <c r="L136" s="270"/>
      <c r="M136" s="271"/>
      <c r="N136" s="272"/>
      <c r="O136" s="272"/>
      <c r="P136" s="272"/>
      <c r="Q136" s="272"/>
      <c r="R136" s="272"/>
      <c r="S136" s="272"/>
      <c r="T136" s="27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4" t="s">
        <v>135</v>
      </c>
      <c r="AU136" s="274" t="s">
        <v>83</v>
      </c>
      <c r="AV136" s="14" t="s">
        <v>131</v>
      </c>
      <c r="AW136" s="14" t="s">
        <v>30</v>
      </c>
      <c r="AX136" s="14" t="s">
        <v>81</v>
      </c>
      <c r="AY136" s="274" t="s">
        <v>125</v>
      </c>
    </row>
    <row r="137" s="2" customFormat="1" ht="16.5" customHeight="1">
      <c r="A137" s="37"/>
      <c r="B137" s="38"/>
      <c r="C137" s="235" t="s">
        <v>424</v>
      </c>
      <c r="D137" s="235" t="s">
        <v>127</v>
      </c>
      <c r="E137" s="236" t="s">
        <v>336</v>
      </c>
      <c r="F137" s="237" t="s">
        <v>337</v>
      </c>
      <c r="G137" s="238" t="s">
        <v>326</v>
      </c>
      <c r="H137" s="239">
        <v>4.9500000000000002</v>
      </c>
      <c r="I137" s="240"/>
      <c r="J137" s="241">
        <f>ROUND(I137*H137,2)</f>
        <v>0</v>
      </c>
      <c r="K137" s="242"/>
      <c r="L137" s="43"/>
      <c r="M137" s="243" t="s">
        <v>1</v>
      </c>
      <c r="N137" s="244" t="s">
        <v>38</v>
      </c>
      <c r="O137" s="90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7" t="s">
        <v>131</v>
      </c>
      <c r="AT137" s="247" t="s">
        <v>127</v>
      </c>
      <c r="AU137" s="247" t="s">
        <v>83</v>
      </c>
      <c r="AY137" s="16" t="s">
        <v>125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6" t="s">
        <v>81</v>
      </c>
      <c r="BK137" s="248">
        <f>ROUND(I137*H137,2)</f>
        <v>0</v>
      </c>
      <c r="BL137" s="16" t="s">
        <v>131</v>
      </c>
      <c r="BM137" s="247" t="s">
        <v>501</v>
      </c>
    </row>
    <row r="138" s="2" customFormat="1">
      <c r="A138" s="37"/>
      <c r="B138" s="38"/>
      <c r="C138" s="39"/>
      <c r="D138" s="249" t="s">
        <v>133</v>
      </c>
      <c r="E138" s="39"/>
      <c r="F138" s="250" t="s">
        <v>337</v>
      </c>
      <c r="G138" s="39"/>
      <c r="H138" s="39"/>
      <c r="I138" s="143"/>
      <c r="J138" s="39"/>
      <c r="K138" s="39"/>
      <c r="L138" s="43"/>
      <c r="M138" s="251"/>
      <c r="N138" s="252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133</v>
      </c>
      <c r="AU138" s="16" t="s">
        <v>83</v>
      </c>
    </row>
    <row r="139" s="2" customFormat="1" ht="21.75" customHeight="1">
      <c r="A139" s="37"/>
      <c r="B139" s="38"/>
      <c r="C139" s="235" t="s">
        <v>323</v>
      </c>
      <c r="D139" s="235" t="s">
        <v>127</v>
      </c>
      <c r="E139" s="236" t="s">
        <v>340</v>
      </c>
      <c r="F139" s="237" t="s">
        <v>341</v>
      </c>
      <c r="G139" s="238" t="s">
        <v>282</v>
      </c>
      <c r="H139" s="239">
        <v>8.9100000000000001</v>
      </c>
      <c r="I139" s="240"/>
      <c r="J139" s="241">
        <f>ROUND(I139*H139,2)</f>
        <v>0</v>
      </c>
      <c r="K139" s="242"/>
      <c r="L139" s="43"/>
      <c r="M139" s="243" t="s">
        <v>1</v>
      </c>
      <c r="N139" s="244" t="s">
        <v>38</v>
      </c>
      <c r="O139" s="90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7" t="s">
        <v>131</v>
      </c>
      <c r="AT139" s="247" t="s">
        <v>127</v>
      </c>
      <c r="AU139" s="247" t="s">
        <v>83</v>
      </c>
      <c r="AY139" s="16" t="s">
        <v>125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6" t="s">
        <v>81</v>
      </c>
      <c r="BK139" s="248">
        <f>ROUND(I139*H139,2)</f>
        <v>0</v>
      </c>
      <c r="BL139" s="16" t="s">
        <v>131</v>
      </c>
      <c r="BM139" s="247" t="s">
        <v>502</v>
      </c>
    </row>
    <row r="140" s="2" customFormat="1">
      <c r="A140" s="37"/>
      <c r="B140" s="38"/>
      <c r="C140" s="39"/>
      <c r="D140" s="249" t="s">
        <v>133</v>
      </c>
      <c r="E140" s="39"/>
      <c r="F140" s="250" t="s">
        <v>343</v>
      </c>
      <c r="G140" s="39"/>
      <c r="H140" s="39"/>
      <c r="I140" s="143"/>
      <c r="J140" s="39"/>
      <c r="K140" s="39"/>
      <c r="L140" s="43"/>
      <c r="M140" s="251"/>
      <c r="N140" s="252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133</v>
      </c>
      <c r="AU140" s="16" t="s">
        <v>83</v>
      </c>
    </row>
    <row r="141" s="13" customFormat="1">
      <c r="A141" s="13"/>
      <c r="B141" s="253"/>
      <c r="C141" s="254"/>
      <c r="D141" s="249" t="s">
        <v>135</v>
      </c>
      <c r="E141" s="255" t="s">
        <v>1</v>
      </c>
      <c r="F141" s="256" t="s">
        <v>503</v>
      </c>
      <c r="G141" s="254"/>
      <c r="H141" s="257">
        <v>8.9100000000000001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135</v>
      </c>
      <c r="AU141" s="263" t="s">
        <v>83</v>
      </c>
      <c r="AV141" s="13" t="s">
        <v>83</v>
      </c>
      <c r="AW141" s="13" t="s">
        <v>30</v>
      </c>
      <c r="AX141" s="13" t="s">
        <v>73</v>
      </c>
      <c r="AY141" s="263" t="s">
        <v>125</v>
      </c>
    </row>
    <row r="142" s="14" customFormat="1">
      <c r="A142" s="14"/>
      <c r="B142" s="264"/>
      <c r="C142" s="265"/>
      <c r="D142" s="249" t="s">
        <v>135</v>
      </c>
      <c r="E142" s="266" t="s">
        <v>1</v>
      </c>
      <c r="F142" s="267" t="s">
        <v>137</v>
      </c>
      <c r="G142" s="265"/>
      <c r="H142" s="268">
        <v>8.9100000000000001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4" t="s">
        <v>135</v>
      </c>
      <c r="AU142" s="274" t="s">
        <v>83</v>
      </c>
      <c r="AV142" s="14" t="s">
        <v>131</v>
      </c>
      <c r="AW142" s="14" t="s">
        <v>30</v>
      </c>
      <c r="AX142" s="14" t="s">
        <v>81</v>
      </c>
      <c r="AY142" s="274" t="s">
        <v>125</v>
      </c>
    </row>
    <row r="143" s="2" customFormat="1" ht="16.5" customHeight="1">
      <c r="A143" s="37"/>
      <c r="B143" s="38"/>
      <c r="C143" s="235" t="s">
        <v>432</v>
      </c>
      <c r="D143" s="235" t="s">
        <v>127</v>
      </c>
      <c r="E143" s="236" t="s">
        <v>433</v>
      </c>
      <c r="F143" s="237" t="s">
        <v>434</v>
      </c>
      <c r="G143" s="238" t="s">
        <v>130</v>
      </c>
      <c r="H143" s="239">
        <v>33</v>
      </c>
      <c r="I143" s="240"/>
      <c r="J143" s="241">
        <f>ROUND(I143*H143,2)</f>
        <v>0</v>
      </c>
      <c r="K143" s="242"/>
      <c r="L143" s="43"/>
      <c r="M143" s="243" t="s">
        <v>1</v>
      </c>
      <c r="N143" s="244" t="s">
        <v>38</v>
      </c>
      <c r="O143" s="90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7" t="s">
        <v>131</v>
      </c>
      <c r="AT143" s="247" t="s">
        <v>127</v>
      </c>
      <c r="AU143" s="247" t="s">
        <v>83</v>
      </c>
      <c r="AY143" s="16" t="s">
        <v>125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6" t="s">
        <v>81</v>
      </c>
      <c r="BK143" s="248">
        <f>ROUND(I143*H143,2)</f>
        <v>0</v>
      </c>
      <c r="BL143" s="16" t="s">
        <v>131</v>
      </c>
      <c r="BM143" s="247" t="s">
        <v>504</v>
      </c>
    </row>
    <row r="144" s="2" customFormat="1">
      <c r="A144" s="37"/>
      <c r="B144" s="38"/>
      <c r="C144" s="39"/>
      <c r="D144" s="249" t="s">
        <v>133</v>
      </c>
      <c r="E144" s="39"/>
      <c r="F144" s="250" t="s">
        <v>436</v>
      </c>
      <c r="G144" s="39"/>
      <c r="H144" s="39"/>
      <c r="I144" s="143"/>
      <c r="J144" s="39"/>
      <c r="K144" s="39"/>
      <c r="L144" s="43"/>
      <c r="M144" s="251"/>
      <c r="N144" s="252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133</v>
      </c>
      <c r="AU144" s="16" t="s">
        <v>83</v>
      </c>
    </row>
    <row r="145" s="13" customFormat="1">
      <c r="A145" s="13"/>
      <c r="B145" s="253"/>
      <c r="C145" s="254"/>
      <c r="D145" s="249" t="s">
        <v>135</v>
      </c>
      <c r="E145" s="255" t="s">
        <v>1</v>
      </c>
      <c r="F145" s="256" t="s">
        <v>505</v>
      </c>
      <c r="G145" s="254"/>
      <c r="H145" s="257">
        <v>33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3" t="s">
        <v>135</v>
      </c>
      <c r="AU145" s="263" t="s">
        <v>83</v>
      </c>
      <c r="AV145" s="13" t="s">
        <v>83</v>
      </c>
      <c r="AW145" s="13" t="s">
        <v>30</v>
      </c>
      <c r="AX145" s="13" t="s">
        <v>73</v>
      </c>
      <c r="AY145" s="263" t="s">
        <v>125</v>
      </c>
    </row>
    <row r="146" s="14" customFormat="1">
      <c r="A146" s="14"/>
      <c r="B146" s="264"/>
      <c r="C146" s="265"/>
      <c r="D146" s="249" t="s">
        <v>135</v>
      </c>
      <c r="E146" s="266" t="s">
        <v>1</v>
      </c>
      <c r="F146" s="267" t="s">
        <v>137</v>
      </c>
      <c r="G146" s="265"/>
      <c r="H146" s="268">
        <v>33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4" t="s">
        <v>135</v>
      </c>
      <c r="AU146" s="274" t="s">
        <v>83</v>
      </c>
      <c r="AV146" s="14" t="s">
        <v>131</v>
      </c>
      <c r="AW146" s="14" t="s">
        <v>30</v>
      </c>
      <c r="AX146" s="14" t="s">
        <v>81</v>
      </c>
      <c r="AY146" s="274" t="s">
        <v>125</v>
      </c>
    </row>
    <row r="147" s="12" customFormat="1" ht="22.8" customHeight="1">
      <c r="A147" s="12"/>
      <c r="B147" s="219"/>
      <c r="C147" s="220"/>
      <c r="D147" s="221" t="s">
        <v>72</v>
      </c>
      <c r="E147" s="233" t="s">
        <v>154</v>
      </c>
      <c r="F147" s="233" t="s">
        <v>172</v>
      </c>
      <c r="G147" s="220"/>
      <c r="H147" s="220"/>
      <c r="I147" s="223"/>
      <c r="J147" s="234">
        <f>BK147</f>
        <v>0</v>
      </c>
      <c r="K147" s="220"/>
      <c r="L147" s="225"/>
      <c r="M147" s="226"/>
      <c r="N147" s="227"/>
      <c r="O147" s="227"/>
      <c r="P147" s="228">
        <f>SUM(P148:P160)</f>
        <v>0</v>
      </c>
      <c r="Q147" s="227"/>
      <c r="R147" s="228">
        <f>SUM(R148:R160)</f>
        <v>9.3922319999999999</v>
      </c>
      <c r="S147" s="227"/>
      <c r="T147" s="229">
        <f>SUM(T148:T160)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0" t="s">
        <v>81</v>
      </c>
      <c r="AT147" s="231" t="s">
        <v>72</v>
      </c>
      <c r="AU147" s="231" t="s">
        <v>81</v>
      </c>
      <c r="AY147" s="230" t="s">
        <v>125</v>
      </c>
      <c r="BK147" s="232">
        <f>SUM(BK148:BK160)</f>
        <v>0</v>
      </c>
    </row>
    <row r="148" s="2" customFormat="1" ht="16.5" customHeight="1">
      <c r="A148" s="37"/>
      <c r="B148" s="38"/>
      <c r="C148" s="235" t="s">
        <v>439</v>
      </c>
      <c r="D148" s="235" t="s">
        <v>127</v>
      </c>
      <c r="E148" s="236" t="s">
        <v>174</v>
      </c>
      <c r="F148" s="237" t="s">
        <v>175</v>
      </c>
      <c r="G148" s="238" t="s">
        <v>130</v>
      </c>
      <c r="H148" s="239">
        <v>33</v>
      </c>
      <c r="I148" s="240"/>
      <c r="J148" s="241">
        <f>ROUND(I148*H148,2)</f>
        <v>0</v>
      </c>
      <c r="K148" s="242"/>
      <c r="L148" s="43"/>
      <c r="M148" s="243" t="s">
        <v>1</v>
      </c>
      <c r="N148" s="244" t="s">
        <v>38</v>
      </c>
      <c r="O148" s="90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7" t="s">
        <v>131</v>
      </c>
      <c r="AT148" s="247" t="s">
        <v>127</v>
      </c>
      <c r="AU148" s="247" t="s">
        <v>83</v>
      </c>
      <c r="AY148" s="16" t="s">
        <v>125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6" t="s">
        <v>81</v>
      </c>
      <c r="BK148" s="248">
        <f>ROUND(I148*H148,2)</f>
        <v>0</v>
      </c>
      <c r="BL148" s="16" t="s">
        <v>131</v>
      </c>
      <c r="BM148" s="247" t="s">
        <v>506</v>
      </c>
    </row>
    <row r="149" s="2" customFormat="1">
      <c r="A149" s="37"/>
      <c r="B149" s="38"/>
      <c r="C149" s="39"/>
      <c r="D149" s="249" t="s">
        <v>133</v>
      </c>
      <c r="E149" s="39"/>
      <c r="F149" s="250" t="s">
        <v>177</v>
      </c>
      <c r="G149" s="39"/>
      <c r="H149" s="39"/>
      <c r="I149" s="143"/>
      <c r="J149" s="39"/>
      <c r="K149" s="39"/>
      <c r="L149" s="43"/>
      <c r="M149" s="251"/>
      <c r="N149" s="252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133</v>
      </c>
      <c r="AU149" s="16" t="s">
        <v>83</v>
      </c>
    </row>
    <row r="150" s="13" customFormat="1">
      <c r="A150" s="13"/>
      <c r="B150" s="253"/>
      <c r="C150" s="254"/>
      <c r="D150" s="249" t="s">
        <v>135</v>
      </c>
      <c r="E150" s="255" t="s">
        <v>1</v>
      </c>
      <c r="F150" s="256" t="s">
        <v>507</v>
      </c>
      <c r="G150" s="254"/>
      <c r="H150" s="257">
        <v>33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135</v>
      </c>
      <c r="AU150" s="263" t="s">
        <v>83</v>
      </c>
      <c r="AV150" s="13" t="s">
        <v>83</v>
      </c>
      <c r="AW150" s="13" t="s">
        <v>30</v>
      </c>
      <c r="AX150" s="13" t="s">
        <v>73</v>
      </c>
      <c r="AY150" s="263" t="s">
        <v>125</v>
      </c>
    </row>
    <row r="151" s="2" customFormat="1" ht="21.75" customHeight="1">
      <c r="A151" s="37"/>
      <c r="B151" s="38"/>
      <c r="C151" s="235" t="s">
        <v>179</v>
      </c>
      <c r="D151" s="235" t="s">
        <v>127</v>
      </c>
      <c r="E151" s="236" t="s">
        <v>508</v>
      </c>
      <c r="F151" s="237" t="s">
        <v>509</v>
      </c>
      <c r="G151" s="238" t="s">
        <v>130</v>
      </c>
      <c r="H151" s="239">
        <v>33</v>
      </c>
      <c r="I151" s="240"/>
      <c r="J151" s="241">
        <f>ROUND(I151*H151,2)</f>
        <v>0</v>
      </c>
      <c r="K151" s="242"/>
      <c r="L151" s="43"/>
      <c r="M151" s="243" t="s">
        <v>1</v>
      </c>
      <c r="N151" s="244" t="s">
        <v>38</v>
      </c>
      <c r="O151" s="90"/>
      <c r="P151" s="245">
        <f>O151*H151</f>
        <v>0</v>
      </c>
      <c r="Q151" s="245">
        <v>0.084250000000000005</v>
      </c>
      <c r="R151" s="245">
        <f>Q151*H151</f>
        <v>2.7802500000000001</v>
      </c>
      <c r="S151" s="245">
        <v>0</v>
      </c>
      <c r="T151" s="24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7" t="s">
        <v>131</v>
      </c>
      <c r="AT151" s="247" t="s">
        <v>127</v>
      </c>
      <c r="AU151" s="247" t="s">
        <v>83</v>
      </c>
      <c r="AY151" s="16" t="s">
        <v>125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6" t="s">
        <v>81</v>
      </c>
      <c r="BK151" s="248">
        <f>ROUND(I151*H151,2)</f>
        <v>0</v>
      </c>
      <c r="BL151" s="16" t="s">
        <v>131</v>
      </c>
      <c r="BM151" s="247" t="s">
        <v>510</v>
      </c>
    </row>
    <row r="152" s="2" customFormat="1">
      <c r="A152" s="37"/>
      <c r="B152" s="38"/>
      <c r="C152" s="39"/>
      <c r="D152" s="249" t="s">
        <v>133</v>
      </c>
      <c r="E152" s="39"/>
      <c r="F152" s="250" t="s">
        <v>511</v>
      </c>
      <c r="G152" s="39"/>
      <c r="H152" s="39"/>
      <c r="I152" s="143"/>
      <c r="J152" s="39"/>
      <c r="K152" s="39"/>
      <c r="L152" s="43"/>
      <c r="M152" s="251"/>
      <c r="N152" s="252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133</v>
      </c>
      <c r="AU152" s="16" t="s">
        <v>83</v>
      </c>
    </row>
    <row r="153" s="13" customFormat="1">
      <c r="A153" s="13"/>
      <c r="B153" s="253"/>
      <c r="C153" s="254"/>
      <c r="D153" s="249" t="s">
        <v>135</v>
      </c>
      <c r="E153" s="255" t="s">
        <v>1</v>
      </c>
      <c r="F153" s="256" t="s">
        <v>512</v>
      </c>
      <c r="G153" s="254"/>
      <c r="H153" s="257">
        <v>33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3" t="s">
        <v>135</v>
      </c>
      <c r="AU153" s="263" t="s">
        <v>83</v>
      </c>
      <c r="AV153" s="13" t="s">
        <v>83</v>
      </c>
      <c r="AW153" s="13" t="s">
        <v>30</v>
      </c>
      <c r="AX153" s="13" t="s">
        <v>73</v>
      </c>
      <c r="AY153" s="263" t="s">
        <v>125</v>
      </c>
    </row>
    <row r="154" s="2" customFormat="1" ht="16.5" customHeight="1">
      <c r="A154" s="37"/>
      <c r="B154" s="38"/>
      <c r="C154" s="275" t="s">
        <v>513</v>
      </c>
      <c r="D154" s="275" t="s">
        <v>192</v>
      </c>
      <c r="E154" s="276" t="s">
        <v>193</v>
      </c>
      <c r="F154" s="277" t="s">
        <v>194</v>
      </c>
      <c r="G154" s="278" t="s">
        <v>130</v>
      </c>
      <c r="H154" s="279">
        <v>32.341999999999999</v>
      </c>
      <c r="I154" s="280"/>
      <c r="J154" s="281">
        <f>ROUND(I154*H154,2)</f>
        <v>0</v>
      </c>
      <c r="K154" s="282"/>
      <c r="L154" s="283"/>
      <c r="M154" s="284" t="s">
        <v>1</v>
      </c>
      <c r="N154" s="285" t="s">
        <v>38</v>
      </c>
      <c r="O154" s="90"/>
      <c r="P154" s="245">
        <f>O154*H154</f>
        <v>0</v>
      </c>
      <c r="Q154" s="245">
        <v>0.19700000000000001</v>
      </c>
      <c r="R154" s="245">
        <f>Q154*H154</f>
        <v>6.3713740000000003</v>
      </c>
      <c r="S154" s="245">
        <v>0</v>
      </c>
      <c r="T154" s="24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7" t="s">
        <v>195</v>
      </c>
      <c r="AT154" s="247" t="s">
        <v>192</v>
      </c>
      <c r="AU154" s="247" t="s">
        <v>83</v>
      </c>
      <c r="AY154" s="16" t="s">
        <v>125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6" t="s">
        <v>81</v>
      </c>
      <c r="BK154" s="248">
        <f>ROUND(I154*H154,2)</f>
        <v>0</v>
      </c>
      <c r="BL154" s="16" t="s">
        <v>131</v>
      </c>
      <c r="BM154" s="247" t="s">
        <v>514</v>
      </c>
    </row>
    <row r="155" s="2" customFormat="1">
      <c r="A155" s="37"/>
      <c r="B155" s="38"/>
      <c r="C155" s="39"/>
      <c r="D155" s="249" t="s">
        <v>133</v>
      </c>
      <c r="E155" s="39"/>
      <c r="F155" s="250" t="s">
        <v>197</v>
      </c>
      <c r="G155" s="39"/>
      <c r="H155" s="39"/>
      <c r="I155" s="143"/>
      <c r="J155" s="39"/>
      <c r="K155" s="39"/>
      <c r="L155" s="43"/>
      <c r="M155" s="251"/>
      <c r="N155" s="252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133</v>
      </c>
      <c r="AU155" s="16" t="s">
        <v>83</v>
      </c>
    </row>
    <row r="156" s="13" customFormat="1">
      <c r="A156" s="13"/>
      <c r="B156" s="253"/>
      <c r="C156" s="254"/>
      <c r="D156" s="249" t="s">
        <v>135</v>
      </c>
      <c r="E156" s="255" t="s">
        <v>1</v>
      </c>
      <c r="F156" s="256" t="s">
        <v>515</v>
      </c>
      <c r="G156" s="254"/>
      <c r="H156" s="257">
        <v>33.990000000000002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3" t="s">
        <v>135</v>
      </c>
      <c r="AU156" s="263" t="s">
        <v>83</v>
      </c>
      <c r="AV156" s="13" t="s">
        <v>83</v>
      </c>
      <c r="AW156" s="13" t="s">
        <v>30</v>
      </c>
      <c r="AX156" s="13" t="s">
        <v>73</v>
      </c>
      <c r="AY156" s="263" t="s">
        <v>125</v>
      </c>
    </row>
    <row r="157" s="13" customFormat="1">
      <c r="A157" s="13"/>
      <c r="B157" s="253"/>
      <c r="C157" s="254"/>
      <c r="D157" s="249" t="s">
        <v>135</v>
      </c>
      <c r="E157" s="255" t="s">
        <v>1</v>
      </c>
      <c r="F157" s="256" t="s">
        <v>516</v>
      </c>
      <c r="G157" s="254"/>
      <c r="H157" s="257">
        <v>-1.6479999999999999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135</v>
      </c>
      <c r="AU157" s="263" t="s">
        <v>83</v>
      </c>
      <c r="AV157" s="13" t="s">
        <v>83</v>
      </c>
      <c r="AW157" s="13" t="s">
        <v>30</v>
      </c>
      <c r="AX157" s="13" t="s">
        <v>73</v>
      </c>
      <c r="AY157" s="263" t="s">
        <v>125</v>
      </c>
    </row>
    <row r="158" s="2" customFormat="1" ht="21.75" customHeight="1">
      <c r="A158" s="37"/>
      <c r="B158" s="38"/>
      <c r="C158" s="275" t="s">
        <v>517</v>
      </c>
      <c r="D158" s="275" t="s">
        <v>192</v>
      </c>
      <c r="E158" s="276" t="s">
        <v>202</v>
      </c>
      <c r="F158" s="277" t="s">
        <v>203</v>
      </c>
      <c r="G158" s="278" t="s">
        <v>130</v>
      </c>
      <c r="H158" s="279">
        <v>1.6479999999999999</v>
      </c>
      <c r="I158" s="280"/>
      <c r="J158" s="281">
        <f>ROUND(I158*H158,2)</f>
        <v>0</v>
      </c>
      <c r="K158" s="282"/>
      <c r="L158" s="283"/>
      <c r="M158" s="284" t="s">
        <v>1</v>
      </c>
      <c r="N158" s="285" t="s">
        <v>38</v>
      </c>
      <c r="O158" s="90"/>
      <c r="P158" s="245">
        <f>O158*H158</f>
        <v>0</v>
      </c>
      <c r="Q158" s="245">
        <v>0.14599999999999999</v>
      </c>
      <c r="R158" s="245">
        <f>Q158*H158</f>
        <v>0.24060799999999996</v>
      </c>
      <c r="S158" s="245">
        <v>0</v>
      </c>
      <c r="T158" s="24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7" t="s">
        <v>195</v>
      </c>
      <c r="AT158" s="247" t="s">
        <v>192</v>
      </c>
      <c r="AU158" s="247" t="s">
        <v>83</v>
      </c>
      <c r="AY158" s="16" t="s">
        <v>125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6" t="s">
        <v>81</v>
      </c>
      <c r="BK158" s="248">
        <f>ROUND(I158*H158,2)</f>
        <v>0</v>
      </c>
      <c r="BL158" s="16" t="s">
        <v>131</v>
      </c>
      <c r="BM158" s="247" t="s">
        <v>518</v>
      </c>
    </row>
    <row r="159" s="2" customFormat="1">
      <c r="A159" s="37"/>
      <c r="B159" s="38"/>
      <c r="C159" s="39"/>
      <c r="D159" s="249" t="s">
        <v>133</v>
      </c>
      <c r="E159" s="39"/>
      <c r="F159" s="250" t="s">
        <v>203</v>
      </c>
      <c r="G159" s="39"/>
      <c r="H159" s="39"/>
      <c r="I159" s="143"/>
      <c r="J159" s="39"/>
      <c r="K159" s="39"/>
      <c r="L159" s="43"/>
      <c r="M159" s="251"/>
      <c r="N159" s="252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133</v>
      </c>
      <c r="AU159" s="16" t="s">
        <v>83</v>
      </c>
    </row>
    <row r="160" s="13" customFormat="1">
      <c r="A160" s="13"/>
      <c r="B160" s="253"/>
      <c r="C160" s="254"/>
      <c r="D160" s="249" t="s">
        <v>135</v>
      </c>
      <c r="E160" s="255" t="s">
        <v>1</v>
      </c>
      <c r="F160" s="256" t="s">
        <v>519</v>
      </c>
      <c r="G160" s="254"/>
      <c r="H160" s="257">
        <v>1.6479999999999999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3" t="s">
        <v>135</v>
      </c>
      <c r="AU160" s="263" t="s">
        <v>83</v>
      </c>
      <c r="AV160" s="13" t="s">
        <v>83</v>
      </c>
      <c r="AW160" s="13" t="s">
        <v>30</v>
      </c>
      <c r="AX160" s="13" t="s">
        <v>73</v>
      </c>
      <c r="AY160" s="263" t="s">
        <v>125</v>
      </c>
    </row>
    <row r="161" s="12" customFormat="1" ht="22.8" customHeight="1">
      <c r="A161" s="12"/>
      <c r="B161" s="219"/>
      <c r="C161" s="220"/>
      <c r="D161" s="221" t="s">
        <v>72</v>
      </c>
      <c r="E161" s="233" t="s">
        <v>167</v>
      </c>
      <c r="F161" s="233" t="s">
        <v>224</v>
      </c>
      <c r="G161" s="220"/>
      <c r="H161" s="220"/>
      <c r="I161" s="223"/>
      <c r="J161" s="234">
        <f>BK161</f>
        <v>0</v>
      </c>
      <c r="K161" s="220"/>
      <c r="L161" s="225"/>
      <c r="M161" s="226"/>
      <c r="N161" s="227"/>
      <c r="O161" s="227"/>
      <c r="P161" s="228">
        <f>P162+SUM(P163:P180)</f>
        <v>0</v>
      </c>
      <c r="Q161" s="227"/>
      <c r="R161" s="228">
        <f>R162+SUM(R163:R180)</f>
        <v>2.8305560000000005</v>
      </c>
      <c r="S161" s="227"/>
      <c r="T161" s="229">
        <f>T162+SUM(T163:T180)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0" t="s">
        <v>81</v>
      </c>
      <c r="AT161" s="231" t="s">
        <v>72</v>
      </c>
      <c r="AU161" s="231" t="s">
        <v>81</v>
      </c>
      <c r="AY161" s="230" t="s">
        <v>125</v>
      </c>
      <c r="BK161" s="232">
        <f>BK162+SUM(BK163:BK180)</f>
        <v>0</v>
      </c>
    </row>
    <row r="162" s="2" customFormat="1" ht="21.75" customHeight="1">
      <c r="A162" s="37"/>
      <c r="B162" s="38"/>
      <c r="C162" s="235" t="s">
        <v>520</v>
      </c>
      <c r="D162" s="235" t="s">
        <v>127</v>
      </c>
      <c r="E162" s="236" t="s">
        <v>226</v>
      </c>
      <c r="F162" s="237" t="s">
        <v>227</v>
      </c>
      <c r="G162" s="238" t="s">
        <v>157</v>
      </c>
      <c r="H162" s="239">
        <v>2</v>
      </c>
      <c r="I162" s="240"/>
      <c r="J162" s="241">
        <f>ROUND(I162*H162,2)</f>
        <v>0</v>
      </c>
      <c r="K162" s="242"/>
      <c r="L162" s="43"/>
      <c r="M162" s="243" t="s">
        <v>1</v>
      </c>
      <c r="N162" s="244" t="s">
        <v>38</v>
      </c>
      <c r="O162" s="90"/>
      <c r="P162" s="245">
        <f>O162*H162</f>
        <v>0</v>
      </c>
      <c r="Q162" s="245">
        <v>0.20219000000000001</v>
      </c>
      <c r="R162" s="245">
        <f>Q162*H162</f>
        <v>0.40438000000000002</v>
      </c>
      <c r="S162" s="245">
        <v>0</v>
      </c>
      <c r="T162" s="24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7" t="s">
        <v>131</v>
      </c>
      <c r="AT162" s="247" t="s">
        <v>127</v>
      </c>
      <c r="AU162" s="247" t="s">
        <v>83</v>
      </c>
      <c r="AY162" s="16" t="s">
        <v>125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6" t="s">
        <v>81</v>
      </c>
      <c r="BK162" s="248">
        <f>ROUND(I162*H162,2)</f>
        <v>0</v>
      </c>
      <c r="BL162" s="16" t="s">
        <v>131</v>
      </c>
      <c r="BM162" s="247" t="s">
        <v>521</v>
      </c>
    </row>
    <row r="163" s="2" customFormat="1">
      <c r="A163" s="37"/>
      <c r="B163" s="38"/>
      <c r="C163" s="39"/>
      <c r="D163" s="249" t="s">
        <v>133</v>
      </c>
      <c r="E163" s="39"/>
      <c r="F163" s="250" t="s">
        <v>229</v>
      </c>
      <c r="G163" s="39"/>
      <c r="H163" s="39"/>
      <c r="I163" s="143"/>
      <c r="J163" s="39"/>
      <c r="K163" s="39"/>
      <c r="L163" s="43"/>
      <c r="M163" s="251"/>
      <c r="N163" s="252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133</v>
      </c>
      <c r="AU163" s="16" t="s">
        <v>83</v>
      </c>
    </row>
    <row r="164" s="13" customFormat="1">
      <c r="A164" s="13"/>
      <c r="B164" s="253"/>
      <c r="C164" s="254"/>
      <c r="D164" s="249" t="s">
        <v>135</v>
      </c>
      <c r="E164" s="255" t="s">
        <v>1</v>
      </c>
      <c r="F164" s="256" t="s">
        <v>522</v>
      </c>
      <c r="G164" s="254"/>
      <c r="H164" s="257">
        <v>2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3" t="s">
        <v>135</v>
      </c>
      <c r="AU164" s="263" t="s">
        <v>83</v>
      </c>
      <c r="AV164" s="13" t="s">
        <v>83</v>
      </c>
      <c r="AW164" s="13" t="s">
        <v>30</v>
      </c>
      <c r="AX164" s="13" t="s">
        <v>73</v>
      </c>
      <c r="AY164" s="263" t="s">
        <v>125</v>
      </c>
    </row>
    <row r="165" s="14" customFormat="1">
      <c r="A165" s="14"/>
      <c r="B165" s="264"/>
      <c r="C165" s="265"/>
      <c r="D165" s="249" t="s">
        <v>135</v>
      </c>
      <c r="E165" s="266" t="s">
        <v>1</v>
      </c>
      <c r="F165" s="267" t="s">
        <v>137</v>
      </c>
      <c r="G165" s="265"/>
      <c r="H165" s="268">
        <v>2</v>
      </c>
      <c r="I165" s="269"/>
      <c r="J165" s="265"/>
      <c r="K165" s="265"/>
      <c r="L165" s="270"/>
      <c r="M165" s="271"/>
      <c r="N165" s="272"/>
      <c r="O165" s="272"/>
      <c r="P165" s="272"/>
      <c r="Q165" s="272"/>
      <c r="R165" s="272"/>
      <c r="S165" s="272"/>
      <c r="T165" s="27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4" t="s">
        <v>135</v>
      </c>
      <c r="AU165" s="274" t="s">
        <v>83</v>
      </c>
      <c r="AV165" s="14" t="s">
        <v>131</v>
      </c>
      <c r="AW165" s="14" t="s">
        <v>30</v>
      </c>
      <c r="AX165" s="14" t="s">
        <v>81</v>
      </c>
      <c r="AY165" s="274" t="s">
        <v>125</v>
      </c>
    </row>
    <row r="166" s="2" customFormat="1" ht="21.75" customHeight="1">
      <c r="A166" s="37"/>
      <c r="B166" s="38"/>
      <c r="C166" s="275" t="s">
        <v>523</v>
      </c>
      <c r="D166" s="275" t="s">
        <v>192</v>
      </c>
      <c r="E166" s="276" t="s">
        <v>233</v>
      </c>
      <c r="F166" s="277" t="s">
        <v>234</v>
      </c>
      <c r="G166" s="278" t="s">
        <v>235</v>
      </c>
      <c r="H166" s="279">
        <v>2.02</v>
      </c>
      <c r="I166" s="280"/>
      <c r="J166" s="281">
        <f>ROUND(I166*H166,2)</f>
        <v>0</v>
      </c>
      <c r="K166" s="282"/>
      <c r="L166" s="283"/>
      <c r="M166" s="284" t="s">
        <v>1</v>
      </c>
      <c r="N166" s="285" t="s">
        <v>38</v>
      </c>
      <c r="O166" s="90"/>
      <c r="P166" s="245">
        <f>O166*H166</f>
        <v>0</v>
      </c>
      <c r="Q166" s="245">
        <v>0.048300000000000003</v>
      </c>
      <c r="R166" s="245">
        <f>Q166*H166</f>
        <v>0.097566</v>
      </c>
      <c r="S166" s="245">
        <v>0</v>
      </c>
      <c r="T166" s="24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7" t="s">
        <v>195</v>
      </c>
      <c r="AT166" s="247" t="s">
        <v>192</v>
      </c>
      <c r="AU166" s="247" t="s">
        <v>83</v>
      </c>
      <c r="AY166" s="16" t="s">
        <v>125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6" t="s">
        <v>81</v>
      </c>
      <c r="BK166" s="248">
        <f>ROUND(I166*H166,2)</f>
        <v>0</v>
      </c>
      <c r="BL166" s="16" t="s">
        <v>131</v>
      </c>
      <c r="BM166" s="247" t="s">
        <v>524</v>
      </c>
    </row>
    <row r="167" s="2" customFormat="1">
      <c r="A167" s="37"/>
      <c r="B167" s="38"/>
      <c r="C167" s="39"/>
      <c r="D167" s="249" t="s">
        <v>133</v>
      </c>
      <c r="E167" s="39"/>
      <c r="F167" s="250" t="s">
        <v>234</v>
      </c>
      <c r="G167" s="39"/>
      <c r="H167" s="39"/>
      <c r="I167" s="143"/>
      <c r="J167" s="39"/>
      <c r="K167" s="39"/>
      <c r="L167" s="43"/>
      <c r="M167" s="251"/>
      <c r="N167" s="252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133</v>
      </c>
      <c r="AU167" s="16" t="s">
        <v>83</v>
      </c>
    </row>
    <row r="168" s="13" customFormat="1">
      <c r="A168" s="13"/>
      <c r="B168" s="253"/>
      <c r="C168" s="254"/>
      <c r="D168" s="249" t="s">
        <v>135</v>
      </c>
      <c r="E168" s="255" t="s">
        <v>1</v>
      </c>
      <c r="F168" s="256" t="s">
        <v>525</v>
      </c>
      <c r="G168" s="254"/>
      <c r="H168" s="257">
        <v>2.02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3" t="s">
        <v>135</v>
      </c>
      <c r="AU168" s="263" t="s">
        <v>83</v>
      </c>
      <c r="AV168" s="13" t="s">
        <v>83</v>
      </c>
      <c r="AW168" s="13" t="s">
        <v>30</v>
      </c>
      <c r="AX168" s="13" t="s">
        <v>73</v>
      </c>
      <c r="AY168" s="263" t="s">
        <v>125</v>
      </c>
    </row>
    <row r="169" s="2" customFormat="1" ht="44.25" customHeight="1">
      <c r="A169" s="37"/>
      <c r="B169" s="38"/>
      <c r="C169" s="235" t="s">
        <v>526</v>
      </c>
      <c r="D169" s="235" t="s">
        <v>127</v>
      </c>
      <c r="E169" s="236" t="s">
        <v>239</v>
      </c>
      <c r="F169" s="237" t="s">
        <v>240</v>
      </c>
      <c r="G169" s="238" t="s">
        <v>157</v>
      </c>
      <c r="H169" s="239">
        <v>14</v>
      </c>
      <c r="I169" s="240"/>
      <c r="J169" s="241">
        <f>ROUND(I169*H169,2)</f>
        <v>0</v>
      </c>
      <c r="K169" s="242"/>
      <c r="L169" s="43"/>
      <c r="M169" s="243" t="s">
        <v>1</v>
      </c>
      <c r="N169" s="244" t="s">
        <v>38</v>
      </c>
      <c r="O169" s="90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7" t="s">
        <v>131</v>
      </c>
      <c r="AT169" s="247" t="s">
        <v>127</v>
      </c>
      <c r="AU169" s="247" t="s">
        <v>83</v>
      </c>
      <c r="AY169" s="16" t="s">
        <v>125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6" t="s">
        <v>81</v>
      </c>
      <c r="BK169" s="248">
        <f>ROUND(I169*H169,2)</f>
        <v>0</v>
      </c>
      <c r="BL169" s="16" t="s">
        <v>131</v>
      </c>
      <c r="BM169" s="247" t="s">
        <v>527</v>
      </c>
    </row>
    <row r="170" s="2" customFormat="1">
      <c r="A170" s="37"/>
      <c r="B170" s="38"/>
      <c r="C170" s="39"/>
      <c r="D170" s="249" t="s">
        <v>133</v>
      </c>
      <c r="E170" s="39"/>
      <c r="F170" s="250" t="s">
        <v>240</v>
      </c>
      <c r="G170" s="39"/>
      <c r="H170" s="39"/>
      <c r="I170" s="143"/>
      <c r="J170" s="39"/>
      <c r="K170" s="39"/>
      <c r="L170" s="43"/>
      <c r="M170" s="251"/>
      <c r="N170" s="252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133</v>
      </c>
      <c r="AU170" s="16" t="s">
        <v>83</v>
      </c>
    </row>
    <row r="171" s="13" customFormat="1">
      <c r="A171" s="13"/>
      <c r="B171" s="253"/>
      <c r="C171" s="254"/>
      <c r="D171" s="249" t="s">
        <v>135</v>
      </c>
      <c r="E171" s="255" t="s">
        <v>1</v>
      </c>
      <c r="F171" s="256" t="s">
        <v>528</v>
      </c>
      <c r="G171" s="254"/>
      <c r="H171" s="257">
        <v>14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3" t="s">
        <v>135</v>
      </c>
      <c r="AU171" s="263" t="s">
        <v>83</v>
      </c>
      <c r="AV171" s="13" t="s">
        <v>83</v>
      </c>
      <c r="AW171" s="13" t="s">
        <v>30</v>
      </c>
      <c r="AX171" s="13" t="s">
        <v>73</v>
      </c>
      <c r="AY171" s="263" t="s">
        <v>125</v>
      </c>
    </row>
    <row r="172" s="2" customFormat="1" ht="21.75" customHeight="1">
      <c r="A172" s="37"/>
      <c r="B172" s="38"/>
      <c r="C172" s="275" t="s">
        <v>529</v>
      </c>
      <c r="D172" s="275" t="s">
        <v>192</v>
      </c>
      <c r="E172" s="276" t="s">
        <v>245</v>
      </c>
      <c r="F172" s="277" t="s">
        <v>246</v>
      </c>
      <c r="G172" s="278" t="s">
        <v>235</v>
      </c>
      <c r="H172" s="279">
        <v>14.140000000000001</v>
      </c>
      <c r="I172" s="280"/>
      <c r="J172" s="281">
        <f>ROUND(I172*H172,2)</f>
        <v>0</v>
      </c>
      <c r="K172" s="282"/>
      <c r="L172" s="283"/>
      <c r="M172" s="284" t="s">
        <v>1</v>
      </c>
      <c r="N172" s="285" t="s">
        <v>38</v>
      </c>
      <c r="O172" s="90"/>
      <c r="P172" s="245">
        <f>O172*H172</f>
        <v>0</v>
      </c>
      <c r="Q172" s="245">
        <v>0.085000000000000006</v>
      </c>
      <c r="R172" s="245">
        <f>Q172*H172</f>
        <v>1.2019000000000002</v>
      </c>
      <c r="S172" s="245">
        <v>0</v>
      </c>
      <c r="T172" s="24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7" t="s">
        <v>195</v>
      </c>
      <c r="AT172" s="247" t="s">
        <v>192</v>
      </c>
      <c r="AU172" s="247" t="s">
        <v>83</v>
      </c>
      <c r="AY172" s="16" t="s">
        <v>125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6" t="s">
        <v>81</v>
      </c>
      <c r="BK172" s="248">
        <f>ROUND(I172*H172,2)</f>
        <v>0</v>
      </c>
      <c r="BL172" s="16" t="s">
        <v>131</v>
      </c>
      <c r="BM172" s="247" t="s">
        <v>530</v>
      </c>
    </row>
    <row r="173" s="2" customFormat="1">
      <c r="A173" s="37"/>
      <c r="B173" s="38"/>
      <c r="C173" s="39"/>
      <c r="D173" s="249" t="s">
        <v>133</v>
      </c>
      <c r="E173" s="39"/>
      <c r="F173" s="250" t="s">
        <v>248</v>
      </c>
      <c r="G173" s="39"/>
      <c r="H173" s="39"/>
      <c r="I173" s="143"/>
      <c r="J173" s="39"/>
      <c r="K173" s="39"/>
      <c r="L173" s="43"/>
      <c r="M173" s="251"/>
      <c r="N173" s="252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133</v>
      </c>
      <c r="AU173" s="16" t="s">
        <v>83</v>
      </c>
    </row>
    <row r="174" s="13" customFormat="1">
      <c r="A174" s="13"/>
      <c r="B174" s="253"/>
      <c r="C174" s="254"/>
      <c r="D174" s="249" t="s">
        <v>135</v>
      </c>
      <c r="E174" s="255" t="s">
        <v>1</v>
      </c>
      <c r="F174" s="256" t="s">
        <v>255</v>
      </c>
      <c r="G174" s="254"/>
      <c r="H174" s="257">
        <v>14.140000000000001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3" t="s">
        <v>135</v>
      </c>
      <c r="AU174" s="263" t="s">
        <v>83</v>
      </c>
      <c r="AV174" s="13" t="s">
        <v>83</v>
      </c>
      <c r="AW174" s="13" t="s">
        <v>30</v>
      </c>
      <c r="AX174" s="13" t="s">
        <v>73</v>
      </c>
      <c r="AY174" s="263" t="s">
        <v>125</v>
      </c>
    </row>
    <row r="175" s="2" customFormat="1" ht="21.75" customHeight="1">
      <c r="A175" s="37"/>
      <c r="B175" s="38"/>
      <c r="C175" s="235" t="s">
        <v>359</v>
      </c>
      <c r="D175" s="235" t="s">
        <v>127</v>
      </c>
      <c r="E175" s="236" t="s">
        <v>257</v>
      </c>
      <c r="F175" s="237" t="s">
        <v>258</v>
      </c>
      <c r="G175" s="238" t="s">
        <v>157</v>
      </c>
      <c r="H175" s="239">
        <v>9</v>
      </c>
      <c r="I175" s="240"/>
      <c r="J175" s="241">
        <f>ROUND(I175*H175,2)</f>
        <v>0</v>
      </c>
      <c r="K175" s="242"/>
      <c r="L175" s="43"/>
      <c r="M175" s="243" t="s">
        <v>1</v>
      </c>
      <c r="N175" s="244" t="s">
        <v>38</v>
      </c>
      <c r="O175" s="90"/>
      <c r="P175" s="245">
        <f>O175*H175</f>
        <v>0</v>
      </c>
      <c r="Q175" s="245">
        <v>0.10095</v>
      </c>
      <c r="R175" s="245">
        <f>Q175*H175</f>
        <v>0.90854999999999997</v>
      </c>
      <c r="S175" s="245">
        <v>0</v>
      </c>
      <c r="T175" s="24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7" t="s">
        <v>131</v>
      </c>
      <c r="AT175" s="247" t="s">
        <v>127</v>
      </c>
      <c r="AU175" s="247" t="s">
        <v>83</v>
      </c>
      <c r="AY175" s="16" t="s">
        <v>125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6" t="s">
        <v>81</v>
      </c>
      <c r="BK175" s="248">
        <f>ROUND(I175*H175,2)</f>
        <v>0</v>
      </c>
      <c r="BL175" s="16" t="s">
        <v>131</v>
      </c>
      <c r="BM175" s="247" t="s">
        <v>531</v>
      </c>
    </row>
    <row r="176" s="2" customFormat="1">
      <c r="A176" s="37"/>
      <c r="B176" s="38"/>
      <c r="C176" s="39"/>
      <c r="D176" s="249" t="s">
        <v>133</v>
      </c>
      <c r="E176" s="39"/>
      <c r="F176" s="250" t="s">
        <v>258</v>
      </c>
      <c r="G176" s="39"/>
      <c r="H176" s="39"/>
      <c r="I176" s="143"/>
      <c r="J176" s="39"/>
      <c r="K176" s="39"/>
      <c r="L176" s="43"/>
      <c r="M176" s="251"/>
      <c r="N176" s="252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133</v>
      </c>
      <c r="AU176" s="16" t="s">
        <v>83</v>
      </c>
    </row>
    <row r="177" s="13" customFormat="1">
      <c r="A177" s="13"/>
      <c r="B177" s="253"/>
      <c r="C177" s="254"/>
      <c r="D177" s="249" t="s">
        <v>135</v>
      </c>
      <c r="E177" s="255" t="s">
        <v>1</v>
      </c>
      <c r="F177" s="256" t="s">
        <v>532</v>
      </c>
      <c r="G177" s="254"/>
      <c r="H177" s="257">
        <v>9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3" t="s">
        <v>135</v>
      </c>
      <c r="AU177" s="263" t="s">
        <v>83</v>
      </c>
      <c r="AV177" s="13" t="s">
        <v>83</v>
      </c>
      <c r="AW177" s="13" t="s">
        <v>30</v>
      </c>
      <c r="AX177" s="13" t="s">
        <v>73</v>
      </c>
      <c r="AY177" s="263" t="s">
        <v>125</v>
      </c>
    </row>
    <row r="178" s="2" customFormat="1" ht="21.75" customHeight="1">
      <c r="A178" s="37"/>
      <c r="B178" s="38"/>
      <c r="C178" s="275" t="s">
        <v>225</v>
      </c>
      <c r="D178" s="275" t="s">
        <v>192</v>
      </c>
      <c r="E178" s="276" t="s">
        <v>262</v>
      </c>
      <c r="F178" s="277" t="s">
        <v>263</v>
      </c>
      <c r="G178" s="278" t="s">
        <v>235</v>
      </c>
      <c r="H178" s="279">
        <v>9.0899999999999999</v>
      </c>
      <c r="I178" s="280"/>
      <c r="J178" s="281">
        <f>ROUND(I178*H178,2)</f>
        <v>0</v>
      </c>
      <c r="K178" s="282"/>
      <c r="L178" s="283"/>
      <c r="M178" s="284" t="s">
        <v>1</v>
      </c>
      <c r="N178" s="285" t="s">
        <v>38</v>
      </c>
      <c r="O178" s="90"/>
      <c r="P178" s="245">
        <f>O178*H178</f>
        <v>0</v>
      </c>
      <c r="Q178" s="245">
        <v>0.024</v>
      </c>
      <c r="R178" s="245">
        <f>Q178*H178</f>
        <v>0.21815999999999999</v>
      </c>
      <c r="S178" s="245">
        <v>0</v>
      </c>
      <c r="T178" s="24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7" t="s">
        <v>195</v>
      </c>
      <c r="AT178" s="247" t="s">
        <v>192</v>
      </c>
      <c r="AU178" s="247" t="s">
        <v>83</v>
      </c>
      <c r="AY178" s="16" t="s">
        <v>125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6" t="s">
        <v>81</v>
      </c>
      <c r="BK178" s="248">
        <f>ROUND(I178*H178,2)</f>
        <v>0</v>
      </c>
      <c r="BL178" s="16" t="s">
        <v>131</v>
      </c>
      <c r="BM178" s="247" t="s">
        <v>533</v>
      </c>
    </row>
    <row r="179" s="2" customFormat="1">
      <c r="A179" s="37"/>
      <c r="B179" s="38"/>
      <c r="C179" s="39"/>
      <c r="D179" s="249" t="s">
        <v>133</v>
      </c>
      <c r="E179" s="39"/>
      <c r="F179" s="250" t="s">
        <v>265</v>
      </c>
      <c r="G179" s="39"/>
      <c r="H179" s="39"/>
      <c r="I179" s="143"/>
      <c r="J179" s="39"/>
      <c r="K179" s="39"/>
      <c r="L179" s="43"/>
      <c r="M179" s="251"/>
      <c r="N179" s="252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133</v>
      </c>
      <c r="AU179" s="16" t="s">
        <v>83</v>
      </c>
    </row>
    <row r="180" s="12" customFormat="1" ht="20.88" customHeight="1">
      <c r="A180" s="12"/>
      <c r="B180" s="219"/>
      <c r="C180" s="220"/>
      <c r="D180" s="221" t="s">
        <v>72</v>
      </c>
      <c r="E180" s="233" t="s">
        <v>277</v>
      </c>
      <c r="F180" s="233" t="s">
        <v>278</v>
      </c>
      <c r="G180" s="220"/>
      <c r="H180" s="220"/>
      <c r="I180" s="223"/>
      <c r="J180" s="234">
        <f>BK180</f>
        <v>0</v>
      </c>
      <c r="K180" s="220"/>
      <c r="L180" s="225"/>
      <c r="M180" s="226"/>
      <c r="N180" s="227"/>
      <c r="O180" s="227"/>
      <c r="P180" s="228">
        <f>SUM(P181:P182)</f>
        <v>0</v>
      </c>
      <c r="Q180" s="227"/>
      <c r="R180" s="228">
        <f>SUM(R181:R182)</f>
        <v>0</v>
      </c>
      <c r="S180" s="227"/>
      <c r="T180" s="229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0" t="s">
        <v>81</v>
      </c>
      <c r="AT180" s="231" t="s">
        <v>72</v>
      </c>
      <c r="AU180" s="231" t="s">
        <v>83</v>
      </c>
      <c r="AY180" s="230" t="s">
        <v>125</v>
      </c>
      <c r="BK180" s="232">
        <f>SUM(BK181:BK182)</f>
        <v>0</v>
      </c>
    </row>
    <row r="181" s="2" customFormat="1" ht="21.75" customHeight="1">
      <c r="A181" s="37"/>
      <c r="B181" s="38"/>
      <c r="C181" s="235" t="s">
        <v>251</v>
      </c>
      <c r="D181" s="235" t="s">
        <v>127</v>
      </c>
      <c r="E181" s="236" t="s">
        <v>280</v>
      </c>
      <c r="F181" s="237" t="s">
        <v>281</v>
      </c>
      <c r="G181" s="238" t="s">
        <v>282</v>
      </c>
      <c r="H181" s="239">
        <v>12.223000000000001</v>
      </c>
      <c r="I181" s="240"/>
      <c r="J181" s="241">
        <f>ROUND(I181*H181,2)</f>
        <v>0</v>
      </c>
      <c r="K181" s="242"/>
      <c r="L181" s="43"/>
      <c r="M181" s="243" t="s">
        <v>1</v>
      </c>
      <c r="N181" s="244" t="s">
        <v>38</v>
      </c>
      <c r="O181" s="90"/>
      <c r="P181" s="245">
        <f>O181*H181</f>
        <v>0</v>
      </c>
      <c r="Q181" s="245">
        <v>0</v>
      </c>
      <c r="R181" s="245">
        <f>Q181*H181</f>
        <v>0</v>
      </c>
      <c r="S181" s="245">
        <v>0</v>
      </c>
      <c r="T181" s="24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7" t="s">
        <v>131</v>
      </c>
      <c r="AT181" s="247" t="s">
        <v>127</v>
      </c>
      <c r="AU181" s="247" t="s">
        <v>143</v>
      </c>
      <c r="AY181" s="16" t="s">
        <v>125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6" t="s">
        <v>81</v>
      </c>
      <c r="BK181" s="248">
        <f>ROUND(I181*H181,2)</f>
        <v>0</v>
      </c>
      <c r="BL181" s="16" t="s">
        <v>131</v>
      </c>
      <c r="BM181" s="247" t="s">
        <v>534</v>
      </c>
    </row>
    <row r="182" s="2" customFormat="1">
      <c r="A182" s="37"/>
      <c r="B182" s="38"/>
      <c r="C182" s="39"/>
      <c r="D182" s="249" t="s">
        <v>133</v>
      </c>
      <c r="E182" s="39"/>
      <c r="F182" s="250" t="s">
        <v>284</v>
      </c>
      <c r="G182" s="39"/>
      <c r="H182" s="39"/>
      <c r="I182" s="143"/>
      <c r="J182" s="39"/>
      <c r="K182" s="39"/>
      <c r="L182" s="43"/>
      <c r="M182" s="251"/>
      <c r="N182" s="252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133</v>
      </c>
      <c r="AU182" s="16" t="s">
        <v>143</v>
      </c>
    </row>
    <row r="183" s="12" customFormat="1" ht="22.8" customHeight="1">
      <c r="A183" s="12"/>
      <c r="B183" s="219"/>
      <c r="C183" s="220"/>
      <c r="D183" s="221" t="s">
        <v>72</v>
      </c>
      <c r="E183" s="233" t="s">
        <v>285</v>
      </c>
      <c r="F183" s="233" t="s">
        <v>286</v>
      </c>
      <c r="G183" s="220"/>
      <c r="H183" s="220"/>
      <c r="I183" s="223"/>
      <c r="J183" s="234">
        <f>BK183</f>
        <v>0</v>
      </c>
      <c r="K183" s="220"/>
      <c r="L183" s="225"/>
      <c r="M183" s="226"/>
      <c r="N183" s="227"/>
      <c r="O183" s="227"/>
      <c r="P183" s="228">
        <f>SUM(P184:P191)</f>
        <v>0</v>
      </c>
      <c r="Q183" s="227"/>
      <c r="R183" s="228">
        <f>SUM(R184:R191)</f>
        <v>0</v>
      </c>
      <c r="S183" s="227"/>
      <c r="T183" s="229">
        <f>SUM(T184:T191)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30" t="s">
        <v>81</v>
      </c>
      <c r="AT183" s="231" t="s">
        <v>72</v>
      </c>
      <c r="AU183" s="231" t="s">
        <v>81</v>
      </c>
      <c r="AY183" s="230" t="s">
        <v>125</v>
      </c>
      <c r="BK183" s="232">
        <f>SUM(BK184:BK191)</f>
        <v>0</v>
      </c>
    </row>
    <row r="184" s="2" customFormat="1" ht="21.75" customHeight="1">
      <c r="A184" s="37"/>
      <c r="B184" s="38"/>
      <c r="C184" s="235" t="s">
        <v>256</v>
      </c>
      <c r="D184" s="235" t="s">
        <v>127</v>
      </c>
      <c r="E184" s="236" t="s">
        <v>288</v>
      </c>
      <c r="F184" s="237" t="s">
        <v>289</v>
      </c>
      <c r="G184" s="238" t="s">
        <v>282</v>
      </c>
      <c r="H184" s="239">
        <v>4.0800000000000001</v>
      </c>
      <c r="I184" s="240"/>
      <c r="J184" s="241">
        <f>ROUND(I184*H184,2)</f>
        <v>0</v>
      </c>
      <c r="K184" s="242"/>
      <c r="L184" s="43"/>
      <c r="M184" s="243" t="s">
        <v>1</v>
      </c>
      <c r="N184" s="244" t="s">
        <v>38</v>
      </c>
      <c r="O184" s="90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7" t="s">
        <v>131</v>
      </c>
      <c r="AT184" s="247" t="s">
        <v>127</v>
      </c>
      <c r="AU184" s="247" t="s">
        <v>83</v>
      </c>
      <c r="AY184" s="16" t="s">
        <v>125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6" t="s">
        <v>81</v>
      </c>
      <c r="BK184" s="248">
        <f>ROUND(I184*H184,2)</f>
        <v>0</v>
      </c>
      <c r="BL184" s="16" t="s">
        <v>131</v>
      </c>
      <c r="BM184" s="247" t="s">
        <v>535</v>
      </c>
    </row>
    <row r="185" s="2" customFormat="1">
      <c r="A185" s="37"/>
      <c r="B185" s="38"/>
      <c r="C185" s="39"/>
      <c r="D185" s="249" t="s">
        <v>133</v>
      </c>
      <c r="E185" s="39"/>
      <c r="F185" s="250" t="s">
        <v>289</v>
      </c>
      <c r="G185" s="39"/>
      <c r="H185" s="39"/>
      <c r="I185" s="143"/>
      <c r="J185" s="39"/>
      <c r="K185" s="39"/>
      <c r="L185" s="43"/>
      <c r="M185" s="251"/>
      <c r="N185" s="252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133</v>
      </c>
      <c r="AU185" s="16" t="s">
        <v>83</v>
      </c>
    </row>
    <row r="186" s="2" customFormat="1" ht="33" customHeight="1">
      <c r="A186" s="37"/>
      <c r="B186" s="38"/>
      <c r="C186" s="235" t="s">
        <v>261</v>
      </c>
      <c r="D186" s="235" t="s">
        <v>127</v>
      </c>
      <c r="E186" s="236" t="s">
        <v>291</v>
      </c>
      <c r="F186" s="237" t="s">
        <v>292</v>
      </c>
      <c r="G186" s="238" t="s">
        <v>282</v>
      </c>
      <c r="H186" s="239">
        <v>61.200000000000003</v>
      </c>
      <c r="I186" s="240"/>
      <c r="J186" s="241">
        <f>ROUND(I186*H186,2)</f>
        <v>0</v>
      </c>
      <c r="K186" s="242"/>
      <c r="L186" s="43"/>
      <c r="M186" s="243" t="s">
        <v>1</v>
      </c>
      <c r="N186" s="244" t="s">
        <v>38</v>
      </c>
      <c r="O186" s="90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7" t="s">
        <v>131</v>
      </c>
      <c r="AT186" s="247" t="s">
        <v>127</v>
      </c>
      <c r="AU186" s="247" t="s">
        <v>83</v>
      </c>
      <c r="AY186" s="16" t="s">
        <v>125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6" t="s">
        <v>81</v>
      </c>
      <c r="BK186" s="248">
        <f>ROUND(I186*H186,2)</f>
        <v>0</v>
      </c>
      <c r="BL186" s="16" t="s">
        <v>131</v>
      </c>
      <c r="BM186" s="247" t="s">
        <v>536</v>
      </c>
    </row>
    <row r="187" s="2" customFormat="1">
      <c r="A187" s="37"/>
      <c r="B187" s="38"/>
      <c r="C187" s="39"/>
      <c r="D187" s="249" t="s">
        <v>133</v>
      </c>
      <c r="E187" s="39"/>
      <c r="F187" s="250" t="s">
        <v>292</v>
      </c>
      <c r="G187" s="39"/>
      <c r="H187" s="39"/>
      <c r="I187" s="143"/>
      <c r="J187" s="39"/>
      <c r="K187" s="39"/>
      <c r="L187" s="43"/>
      <c r="M187" s="251"/>
      <c r="N187" s="252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133</v>
      </c>
      <c r="AU187" s="16" t="s">
        <v>83</v>
      </c>
    </row>
    <row r="188" s="13" customFormat="1">
      <c r="A188" s="13"/>
      <c r="B188" s="253"/>
      <c r="C188" s="254"/>
      <c r="D188" s="249" t="s">
        <v>135</v>
      </c>
      <c r="E188" s="255" t="s">
        <v>1</v>
      </c>
      <c r="F188" s="256" t="s">
        <v>537</v>
      </c>
      <c r="G188" s="254"/>
      <c r="H188" s="257">
        <v>4.0800000000000001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3" t="s">
        <v>135</v>
      </c>
      <c r="AU188" s="263" t="s">
        <v>83</v>
      </c>
      <c r="AV188" s="13" t="s">
        <v>83</v>
      </c>
      <c r="AW188" s="13" t="s">
        <v>30</v>
      </c>
      <c r="AX188" s="13" t="s">
        <v>73</v>
      </c>
      <c r="AY188" s="263" t="s">
        <v>125</v>
      </c>
    </row>
    <row r="189" s="13" customFormat="1">
      <c r="A189" s="13"/>
      <c r="B189" s="253"/>
      <c r="C189" s="254"/>
      <c r="D189" s="249" t="s">
        <v>135</v>
      </c>
      <c r="E189" s="254"/>
      <c r="F189" s="256" t="s">
        <v>538</v>
      </c>
      <c r="G189" s="254"/>
      <c r="H189" s="257">
        <v>61.200000000000003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3" t="s">
        <v>135</v>
      </c>
      <c r="AU189" s="263" t="s">
        <v>83</v>
      </c>
      <c r="AV189" s="13" t="s">
        <v>83</v>
      </c>
      <c r="AW189" s="13" t="s">
        <v>4</v>
      </c>
      <c r="AX189" s="13" t="s">
        <v>81</v>
      </c>
      <c r="AY189" s="263" t="s">
        <v>125</v>
      </c>
    </row>
    <row r="190" s="2" customFormat="1" ht="21.75" customHeight="1">
      <c r="A190" s="37"/>
      <c r="B190" s="38"/>
      <c r="C190" s="235" t="s">
        <v>267</v>
      </c>
      <c r="D190" s="235" t="s">
        <v>127</v>
      </c>
      <c r="E190" s="236" t="s">
        <v>299</v>
      </c>
      <c r="F190" s="237" t="s">
        <v>300</v>
      </c>
      <c r="G190" s="238" t="s">
        <v>282</v>
      </c>
      <c r="H190" s="239">
        <v>4.0800000000000001</v>
      </c>
      <c r="I190" s="240"/>
      <c r="J190" s="241">
        <f>ROUND(I190*H190,2)</f>
        <v>0</v>
      </c>
      <c r="K190" s="242"/>
      <c r="L190" s="43"/>
      <c r="M190" s="243" t="s">
        <v>1</v>
      </c>
      <c r="N190" s="244" t="s">
        <v>38</v>
      </c>
      <c r="O190" s="90"/>
      <c r="P190" s="245">
        <f>O190*H190</f>
        <v>0</v>
      </c>
      <c r="Q190" s="245">
        <v>0</v>
      </c>
      <c r="R190" s="245">
        <f>Q190*H190</f>
        <v>0</v>
      </c>
      <c r="S190" s="245">
        <v>0</v>
      </c>
      <c r="T190" s="24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7" t="s">
        <v>131</v>
      </c>
      <c r="AT190" s="247" t="s">
        <v>127</v>
      </c>
      <c r="AU190" s="247" t="s">
        <v>83</v>
      </c>
      <c r="AY190" s="16" t="s">
        <v>125</v>
      </c>
      <c r="BE190" s="248">
        <f>IF(N190="základní",J190,0)</f>
        <v>0</v>
      </c>
      <c r="BF190" s="248">
        <f>IF(N190="snížená",J190,0)</f>
        <v>0</v>
      </c>
      <c r="BG190" s="248">
        <f>IF(N190="zákl. přenesená",J190,0)</f>
        <v>0</v>
      </c>
      <c r="BH190" s="248">
        <f>IF(N190="sníž. přenesená",J190,0)</f>
        <v>0</v>
      </c>
      <c r="BI190" s="248">
        <f>IF(N190="nulová",J190,0)</f>
        <v>0</v>
      </c>
      <c r="BJ190" s="16" t="s">
        <v>81</v>
      </c>
      <c r="BK190" s="248">
        <f>ROUND(I190*H190,2)</f>
        <v>0</v>
      </c>
      <c r="BL190" s="16" t="s">
        <v>131</v>
      </c>
      <c r="BM190" s="247" t="s">
        <v>539</v>
      </c>
    </row>
    <row r="191" s="2" customFormat="1">
      <c r="A191" s="37"/>
      <c r="B191" s="38"/>
      <c r="C191" s="39"/>
      <c r="D191" s="249" t="s">
        <v>133</v>
      </c>
      <c r="E191" s="39"/>
      <c r="F191" s="250" t="s">
        <v>302</v>
      </c>
      <c r="G191" s="39"/>
      <c r="H191" s="39"/>
      <c r="I191" s="143"/>
      <c r="J191" s="39"/>
      <c r="K191" s="39"/>
      <c r="L191" s="43"/>
      <c r="M191" s="289"/>
      <c r="N191" s="290"/>
      <c r="O191" s="291"/>
      <c r="P191" s="291"/>
      <c r="Q191" s="291"/>
      <c r="R191" s="291"/>
      <c r="S191" s="291"/>
      <c r="T191" s="292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133</v>
      </c>
      <c r="AU191" s="16" t="s">
        <v>83</v>
      </c>
    </row>
    <row r="192" s="2" customFormat="1" ht="6.96" customHeight="1">
      <c r="A192" s="37"/>
      <c r="B192" s="65"/>
      <c r="C192" s="66"/>
      <c r="D192" s="66"/>
      <c r="E192" s="66"/>
      <c r="F192" s="66"/>
      <c r="G192" s="66"/>
      <c r="H192" s="66"/>
      <c r="I192" s="182"/>
      <c r="J192" s="66"/>
      <c r="K192" s="66"/>
      <c r="L192" s="43"/>
      <c r="M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</row>
  </sheetData>
  <sheetProtection sheet="1" autoFilter="0" formatColumns="0" formatRows="0" objects="1" scenarios="1" spinCount="100000" saltValue="+x+j5C/UGfUz1mmsBCjF3d2RgwtPtwwGGOmEoXLFU1a5BHVtyc0obIJEsxRnGFFK4Y7uyLoRhWl21ieKetxuLQ==" hashValue="0c6QtFYcfihtOtZgh9kBeYu2qvGaxZ/xFKiCLPIUGuaKI/XViGm1VUFNpDqLvX4ifNtAuj7kRqJIOibYcBVXOA==" algorithmName="SHA-512" password="DD66"/>
  <autoFilter ref="C121:K19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83</v>
      </c>
    </row>
    <row r="4" s="1" customFormat="1" ht="24.96" customHeight="1">
      <c r="B4" s="19"/>
      <c r="D4" s="139" t="s">
        <v>96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Dobříš-úprava komunikací na sídl. Větrník uznatelné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97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540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13. 12. 2018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26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27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29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26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31</v>
      </c>
      <c r="E23" s="37"/>
      <c r="F23" s="37"/>
      <c r="G23" s="37"/>
      <c r="H23" s="37"/>
      <c r="I23" s="146" t="s">
        <v>25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tr">
        <f>IF('Rekapitulace stavby'!E20="","",'Rekapitulace stavby'!E20)</f>
        <v xml:space="preserve"> </v>
      </c>
      <c r="F24" s="37"/>
      <c r="G24" s="37"/>
      <c r="H24" s="37"/>
      <c r="I24" s="146" t="s">
        <v>26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32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33</v>
      </c>
      <c r="E30" s="37"/>
      <c r="F30" s="37"/>
      <c r="G30" s="37"/>
      <c r="H30" s="37"/>
      <c r="I30" s="143"/>
      <c r="J30" s="156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35</v>
      </c>
      <c r="G32" s="37"/>
      <c r="H32" s="37"/>
      <c r="I32" s="158" t="s">
        <v>34</v>
      </c>
      <c r="J32" s="15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37</v>
      </c>
      <c r="E33" s="141" t="s">
        <v>38</v>
      </c>
      <c r="F33" s="160">
        <f>ROUND((SUM(BE124:BE162)),  2)</f>
        <v>0</v>
      </c>
      <c r="G33" s="37"/>
      <c r="H33" s="37"/>
      <c r="I33" s="161">
        <v>0.20999999999999999</v>
      </c>
      <c r="J33" s="160">
        <f>ROUND(((SUM(BE124:BE162))*I33),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39</v>
      </c>
      <c r="F34" s="160">
        <f>ROUND((SUM(BF124:BF162)),  2)</f>
        <v>0</v>
      </c>
      <c r="G34" s="37"/>
      <c r="H34" s="37"/>
      <c r="I34" s="161">
        <v>0.14999999999999999</v>
      </c>
      <c r="J34" s="160">
        <f>ROUND(((SUM(BF124:BF162))*I34),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40</v>
      </c>
      <c r="F35" s="160">
        <f>ROUND((SUM(BG124:BG162)),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41</v>
      </c>
      <c r="F36" s="160">
        <f>ROUND((SUM(BH124:BH162)),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60">
        <f>ROUND((SUM(BI124:BI162)),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46</v>
      </c>
      <c r="E50" s="171"/>
      <c r="F50" s="171"/>
      <c r="G50" s="170" t="s">
        <v>47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6"/>
      <c r="J61" s="177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50</v>
      </c>
      <c r="E65" s="178"/>
      <c r="F65" s="178"/>
      <c r="G65" s="170" t="s">
        <v>51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6"/>
      <c r="J76" s="177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Dobříš-úprava komunikací na sídl. Větrník uznatelné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200 - Vedlejší rozpočtové náklady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6" t="s">
        <v>22</v>
      </c>
      <c r="J89" s="78" t="str">
        <f>IF(J12="","",J12)</f>
        <v>13. 12. 2018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6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100</v>
      </c>
      <c r="D94" s="188"/>
      <c r="E94" s="188"/>
      <c r="F94" s="188"/>
      <c r="G94" s="188"/>
      <c r="H94" s="188"/>
      <c r="I94" s="189"/>
      <c r="J94" s="190" t="s">
        <v>101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102</v>
      </c>
      <c r="D96" s="39"/>
      <c r="E96" s="39"/>
      <c r="F96" s="39"/>
      <c r="G96" s="39"/>
      <c r="H96" s="39"/>
      <c r="I96" s="143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92"/>
      <c r="C97" s="193"/>
      <c r="D97" s="194" t="s">
        <v>104</v>
      </c>
      <c r="E97" s="195"/>
      <c r="F97" s="195"/>
      <c r="G97" s="195"/>
      <c r="H97" s="195"/>
      <c r="I97" s="196"/>
      <c r="J97" s="197">
        <f>J125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107</v>
      </c>
      <c r="E98" s="202"/>
      <c r="F98" s="202"/>
      <c r="G98" s="202"/>
      <c r="H98" s="202"/>
      <c r="I98" s="203"/>
      <c r="J98" s="204">
        <f>J126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2"/>
      <c r="C99" s="193"/>
      <c r="D99" s="194" t="s">
        <v>541</v>
      </c>
      <c r="E99" s="195"/>
      <c r="F99" s="195"/>
      <c r="G99" s="195"/>
      <c r="H99" s="195"/>
      <c r="I99" s="196"/>
      <c r="J99" s="197">
        <f>J129</f>
        <v>0</v>
      </c>
      <c r="K99" s="193"/>
      <c r="L99" s="19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2"/>
      <c r="C100" s="193"/>
      <c r="D100" s="194" t="s">
        <v>542</v>
      </c>
      <c r="E100" s="195"/>
      <c r="F100" s="195"/>
      <c r="G100" s="195"/>
      <c r="H100" s="195"/>
      <c r="I100" s="196"/>
      <c r="J100" s="197">
        <f>J132</f>
        <v>0</v>
      </c>
      <c r="K100" s="193"/>
      <c r="L100" s="19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9"/>
      <c r="C101" s="200"/>
      <c r="D101" s="201" t="s">
        <v>543</v>
      </c>
      <c r="E101" s="202"/>
      <c r="F101" s="202"/>
      <c r="G101" s="202"/>
      <c r="H101" s="202"/>
      <c r="I101" s="203"/>
      <c r="J101" s="204">
        <f>J139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544</v>
      </c>
      <c r="E102" s="202"/>
      <c r="F102" s="202"/>
      <c r="G102" s="202"/>
      <c r="H102" s="202"/>
      <c r="I102" s="203"/>
      <c r="J102" s="204">
        <f>J150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545</v>
      </c>
      <c r="E103" s="202"/>
      <c r="F103" s="202"/>
      <c r="G103" s="202"/>
      <c r="H103" s="202"/>
      <c r="I103" s="203"/>
      <c r="J103" s="204">
        <f>J157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200"/>
      <c r="D104" s="201" t="s">
        <v>546</v>
      </c>
      <c r="E104" s="202"/>
      <c r="F104" s="202"/>
      <c r="G104" s="202"/>
      <c r="H104" s="202"/>
      <c r="I104" s="203"/>
      <c r="J104" s="204">
        <f>J160</f>
        <v>0</v>
      </c>
      <c r="K104" s="200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143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182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185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110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6" t="str">
        <f>E7</f>
        <v>Dobříš-úprava komunikací na sídl. Větrník uznatelné</v>
      </c>
      <c r="F114" s="31"/>
      <c r="G114" s="31"/>
      <c r="H114" s="31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97</v>
      </c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200 - Vedlejší rozpočtové náklady</v>
      </c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146" t="s">
        <v>22</v>
      </c>
      <c r="J118" s="78" t="str">
        <f>IF(J12="","",J12)</f>
        <v>13. 12. 2018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143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146" t="s">
        <v>29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146" t="s">
        <v>31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143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206"/>
      <c r="B123" s="207"/>
      <c r="C123" s="208" t="s">
        <v>111</v>
      </c>
      <c r="D123" s="209" t="s">
        <v>58</v>
      </c>
      <c r="E123" s="209" t="s">
        <v>54</v>
      </c>
      <c r="F123" s="209" t="s">
        <v>55</v>
      </c>
      <c r="G123" s="209" t="s">
        <v>112</v>
      </c>
      <c r="H123" s="209" t="s">
        <v>113</v>
      </c>
      <c r="I123" s="210" t="s">
        <v>114</v>
      </c>
      <c r="J123" s="211" t="s">
        <v>101</v>
      </c>
      <c r="K123" s="212" t="s">
        <v>115</v>
      </c>
      <c r="L123" s="213"/>
      <c r="M123" s="99" t="s">
        <v>1</v>
      </c>
      <c r="N123" s="100" t="s">
        <v>37</v>
      </c>
      <c r="O123" s="100" t="s">
        <v>116</v>
      </c>
      <c r="P123" s="100" t="s">
        <v>117</v>
      </c>
      <c r="Q123" s="100" t="s">
        <v>118</v>
      </c>
      <c r="R123" s="100" t="s">
        <v>119</v>
      </c>
      <c r="S123" s="100" t="s">
        <v>120</v>
      </c>
      <c r="T123" s="101" t="s">
        <v>121</v>
      </c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</row>
    <row r="124" s="2" customFormat="1" ht="22.8" customHeight="1">
      <c r="A124" s="37"/>
      <c r="B124" s="38"/>
      <c r="C124" s="106" t="s">
        <v>122</v>
      </c>
      <c r="D124" s="39"/>
      <c r="E124" s="39"/>
      <c r="F124" s="39"/>
      <c r="G124" s="39"/>
      <c r="H124" s="39"/>
      <c r="I124" s="143"/>
      <c r="J124" s="214">
        <f>BK124</f>
        <v>0</v>
      </c>
      <c r="K124" s="39"/>
      <c r="L124" s="43"/>
      <c r="M124" s="102"/>
      <c r="N124" s="215"/>
      <c r="O124" s="103"/>
      <c r="P124" s="216">
        <f>P125+P129+P132</f>
        <v>0</v>
      </c>
      <c r="Q124" s="103"/>
      <c r="R124" s="216">
        <f>R125+R129+R132</f>
        <v>0</v>
      </c>
      <c r="S124" s="103"/>
      <c r="T124" s="217">
        <f>T125+T129+T132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72</v>
      </c>
      <c r="AU124" s="16" t="s">
        <v>103</v>
      </c>
      <c r="BK124" s="218">
        <f>BK125+BK129+BK132</f>
        <v>0</v>
      </c>
    </row>
    <row r="125" s="12" customFormat="1" ht="25.92" customHeight="1">
      <c r="A125" s="12"/>
      <c r="B125" s="219"/>
      <c r="C125" s="220"/>
      <c r="D125" s="221" t="s">
        <v>72</v>
      </c>
      <c r="E125" s="222" t="s">
        <v>123</v>
      </c>
      <c r="F125" s="222" t="s">
        <v>124</v>
      </c>
      <c r="G125" s="220"/>
      <c r="H125" s="220"/>
      <c r="I125" s="223"/>
      <c r="J125" s="224">
        <f>BK125</f>
        <v>0</v>
      </c>
      <c r="K125" s="220"/>
      <c r="L125" s="225"/>
      <c r="M125" s="226"/>
      <c r="N125" s="227"/>
      <c r="O125" s="227"/>
      <c r="P125" s="228">
        <f>P126</f>
        <v>0</v>
      </c>
      <c r="Q125" s="227"/>
      <c r="R125" s="228">
        <f>R126</f>
        <v>0</v>
      </c>
      <c r="S125" s="227"/>
      <c r="T125" s="229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0" t="s">
        <v>81</v>
      </c>
      <c r="AT125" s="231" t="s">
        <v>72</v>
      </c>
      <c r="AU125" s="231" t="s">
        <v>73</v>
      </c>
      <c r="AY125" s="230" t="s">
        <v>125</v>
      </c>
      <c r="BK125" s="232">
        <f>BK126</f>
        <v>0</v>
      </c>
    </row>
    <row r="126" s="12" customFormat="1" ht="22.8" customHeight="1">
      <c r="A126" s="12"/>
      <c r="B126" s="219"/>
      <c r="C126" s="220"/>
      <c r="D126" s="221" t="s">
        <v>72</v>
      </c>
      <c r="E126" s="233" t="s">
        <v>167</v>
      </c>
      <c r="F126" s="233" t="s">
        <v>224</v>
      </c>
      <c r="G126" s="220"/>
      <c r="H126" s="220"/>
      <c r="I126" s="223"/>
      <c r="J126" s="234">
        <f>BK126</f>
        <v>0</v>
      </c>
      <c r="K126" s="220"/>
      <c r="L126" s="225"/>
      <c r="M126" s="226"/>
      <c r="N126" s="227"/>
      <c r="O126" s="227"/>
      <c r="P126" s="228">
        <f>SUM(P127:P128)</f>
        <v>0</v>
      </c>
      <c r="Q126" s="227"/>
      <c r="R126" s="228">
        <f>SUM(R127:R128)</f>
        <v>0</v>
      </c>
      <c r="S126" s="227"/>
      <c r="T126" s="229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81</v>
      </c>
      <c r="AT126" s="231" t="s">
        <v>72</v>
      </c>
      <c r="AU126" s="231" t="s">
        <v>81</v>
      </c>
      <c r="AY126" s="230" t="s">
        <v>125</v>
      </c>
      <c r="BK126" s="232">
        <f>SUM(BK127:BK128)</f>
        <v>0</v>
      </c>
    </row>
    <row r="127" s="2" customFormat="1" ht="21.75" customHeight="1">
      <c r="A127" s="37"/>
      <c r="B127" s="38"/>
      <c r="C127" s="235" t="s">
        <v>81</v>
      </c>
      <c r="D127" s="235" t="s">
        <v>127</v>
      </c>
      <c r="E127" s="236" t="s">
        <v>547</v>
      </c>
      <c r="F127" s="237" t="s">
        <v>548</v>
      </c>
      <c r="G127" s="238" t="s">
        <v>549</v>
      </c>
      <c r="H127" s="239">
        <v>1</v>
      </c>
      <c r="I127" s="240"/>
      <c r="J127" s="241">
        <f>ROUND(I127*H127,2)</f>
        <v>0</v>
      </c>
      <c r="K127" s="242"/>
      <c r="L127" s="43"/>
      <c r="M127" s="243" t="s">
        <v>1</v>
      </c>
      <c r="N127" s="244" t="s">
        <v>38</v>
      </c>
      <c r="O127" s="90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7" t="s">
        <v>131</v>
      </c>
      <c r="AT127" s="247" t="s">
        <v>127</v>
      </c>
      <c r="AU127" s="247" t="s">
        <v>83</v>
      </c>
      <c r="AY127" s="16" t="s">
        <v>125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6" t="s">
        <v>81</v>
      </c>
      <c r="BK127" s="248">
        <f>ROUND(I127*H127,2)</f>
        <v>0</v>
      </c>
      <c r="BL127" s="16" t="s">
        <v>131</v>
      </c>
      <c r="BM127" s="247" t="s">
        <v>550</v>
      </c>
    </row>
    <row r="128" s="2" customFormat="1">
      <c r="A128" s="37"/>
      <c r="B128" s="38"/>
      <c r="C128" s="39"/>
      <c r="D128" s="249" t="s">
        <v>133</v>
      </c>
      <c r="E128" s="39"/>
      <c r="F128" s="250" t="s">
        <v>548</v>
      </c>
      <c r="G128" s="39"/>
      <c r="H128" s="39"/>
      <c r="I128" s="143"/>
      <c r="J128" s="39"/>
      <c r="K128" s="39"/>
      <c r="L128" s="43"/>
      <c r="M128" s="251"/>
      <c r="N128" s="252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133</v>
      </c>
      <c r="AU128" s="16" t="s">
        <v>83</v>
      </c>
    </row>
    <row r="129" s="12" customFormat="1" ht="25.92" customHeight="1">
      <c r="A129" s="12"/>
      <c r="B129" s="219"/>
      <c r="C129" s="220"/>
      <c r="D129" s="221" t="s">
        <v>72</v>
      </c>
      <c r="E129" s="222" t="s">
        <v>551</v>
      </c>
      <c r="F129" s="222" t="s">
        <v>552</v>
      </c>
      <c r="G129" s="220"/>
      <c r="H129" s="220"/>
      <c r="I129" s="223"/>
      <c r="J129" s="224">
        <f>BK129</f>
        <v>0</v>
      </c>
      <c r="K129" s="220"/>
      <c r="L129" s="225"/>
      <c r="M129" s="226"/>
      <c r="N129" s="227"/>
      <c r="O129" s="227"/>
      <c r="P129" s="228">
        <f>SUM(P130:P131)</f>
        <v>0</v>
      </c>
      <c r="Q129" s="227"/>
      <c r="R129" s="228">
        <f>SUM(R130:R131)</f>
        <v>0</v>
      </c>
      <c r="S129" s="227"/>
      <c r="T129" s="229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0" t="s">
        <v>131</v>
      </c>
      <c r="AT129" s="231" t="s">
        <v>72</v>
      </c>
      <c r="AU129" s="231" t="s">
        <v>73</v>
      </c>
      <c r="AY129" s="230" t="s">
        <v>125</v>
      </c>
      <c r="BK129" s="232">
        <f>SUM(BK130:BK131)</f>
        <v>0</v>
      </c>
    </row>
    <row r="130" s="2" customFormat="1" ht="16.5" customHeight="1">
      <c r="A130" s="37"/>
      <c r="B130" s="38"/>
      <c r="C130" s="235" t="s">
        <v>83</v>
      </c>
      <c r="D130" s="235" t="s">
        <v>127</v>
      </c>
      <c r="E130" s="236" t="s">
        <v>553</v>
      </c>
      <c r="F130" s="237" t="s">
        <v>554</v>
      </c>
      <c r="G130" s="238" t="s">
        <v>549</v>
      </c>
      <c r="H130" s="239">
        <v>1</v>
      </c>
      <c r="I130" s="240"/>
      <c r="J130" s="241">
        <f>ROUND(I130*H130,2)</f>
        <v>0</v>
      </c>
      <c r="K130" s="242"/>
      <c r="L130" s="43"/>
      <c r="M130" s="243" t="s">
        <v>1</v>
      </c>
      <c r="N130" s="244" t="s">
        <v>38</v>
      </c>
      <c r="O130" s="90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7" t="s">
        <v>131</v>
      </c>
      <c r="AT130" s="247" t="s">
        <v>127</v>
      </c>
      <c r="AU130" s="247" t="s">
        <v>81</v>
      </c>
      <c r="AY130" s="16" t="s">
        <v>125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6" t="s">
        <v>81</v>
      </c>
      <c r="BK130" s="248">
        <f>ROUND(I130*H130,2)</f>
        <v>0</v>
      </c>
      <c r="BL130" s="16" t="s">
        <v>131</v>
      </c>
      <c r="BM130" s="247" t="s">
        <v>555</v>
      </c>
    </row>
    <row r="131" s="2" customFormat="1">
      <c r="A131" s="37"/>
      <c r="B131" s="38"/>
      <c r="C131" s="39"/>
      <c r="D131" s="249" t="s">
        <v>133</v>
      </c>
      <c r="E131" s="39"/>
      <c r="F131" s="250" t="s">
        <v>554</v>
      </c>
      <c r="G131" s="39"/>
      <c r="H131" s="39"/>
      <c r="I131" s="143"/>
      <c r="J131" s="39"/>
      <c r="K131" s="39"/>
      <c r="L131" s="43"/>
      <c r="M131" s="251"/>
      <c r="N131" s="252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133</v>
      </c>
      <c r="AU131" s="16" t="s">
        <v>81</v>
      </c>
    </row>
    <row r="132" s="12" customFormat="1" ht="25.92" customHeight="1">
      <c r="A132" s="12"/>
      <c r="B132" s="219"/>
      <c r="C132" s="220"/>
      <c r="D132" s="221" t="s">
        <v>72</v>
      </c>
      <c r="E132" s="222" t="s">
        <v>556</v>
      </c>
      <c r="F132" s="222" t="s">
        <v>94</v>
      </c>
      <c r="G132" s="220"/>
      <c r="H132" s="220"/>
      <c r="I132" s="223"/>
      <c r="J132" s="224">
        <f>BK132</f>
        <v>0</v>
      </c>
      <c r="K132" s="220"/>
      <c r="L132" s="225"/>
      <c r="M132" s="226"/>
      <c r="N132" s="227"/>
      <c r="O132" s="227"/>
      <c r="P132" s="228">
        <f>P133+SUM(P134:P139)+P150+P157+P160</f>
        <v>0</v>
      </c>
      <c r="Q132" s="227"/>
      <c r="R132" s="228">
        <f>R133+SUM(R134:R139)+R150+R157+R160</f>
        <v>0</v>
      </c>
      <c r="S132" s="227"/>
      <c r="T132" s="229">
        <f>T133+SUM(T134:T139)+T150+T157+T160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0" t="s">
        <v>154</v>
      </c>
      <c r="AT132" s="231" t="s">
        <v>72</v>
      </c>
      <c r="AU132" s="231" t="s">
        <v>73</v>
      </c>
      <c r="AY132" s="230" t="s">
        <v>125</v>
      </c>
      <c r="BK132" s="232">
        <f>BK133+SUM(BK134:BK139)+BK150+BK157+BK160</f>
        <v>0</v>
      </c>
    </row>
    <row r="133" s="2" customFormat="1" ht="16.5" customHeight="1">
      <c r="A133" s="37"/>
      <c r="B133" s="38"/>
      <c r="C133" s="235" t="s">
        <v>143</v>
      </c>
      <c r="D133" s="235" t="s">
        <v>127</v>
      </c>
      <c r="E133" s="236" t="s">
        <v>557</v>
      </c>
      <c r="F133" s="237" t="s">
        <v>558</v>
      </c>
      <c r="G133" s="238" t="s">
        <v>559</v>
      </c>
      <c r="H133" s="239">
        <v>1</v>
      </c>
      <c r="I133" s="240"/>
      <c r="J133" s="241">
        <f>ROUND(I133*H133,2)</f>
        <v>0</v>
      </c>
      <c r="K133" s="242"/>
      <c r="L133" s="43"/>
      <c r="M133" s="243" t="s">
        <v>1</v>
      </c>
      <c r="N133" s="244" t="s">
        <v>38</v>
      </c>
      <c r="O133" s="90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7" t="s">
        <v>560</v>
      </c>
      <c r="AT133" s="247" t="s">
        <v>127</v>
      </c>
      <c r="AU133" s="247" t="s">
        <v>81</v>
      </c>
      <c r="AY133" s="16" t="s">
        <v>125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6" t="s">
        <v>81</v>
      </c>
      <c r="BK133" s="248">
        <f>ROUND(I133*H133,2)</f>
        <v>0</v>
      </c>
      <c r="BL133" s="16" t="s">
        <v>560</v>
      </c>
      <c r="BM133" s="247" t="s">
        <v>561</v>
      </c>
    </row>
    <row r="134" s="2" customFormat="1">
      <c r="A134" s="37"/>
      <c r="B134" s="38"/>
      <c r="C134" s="39"/>
      <c r="D134" s="249" t="s">
        <v>133</v>
      </c>
      <c r="E134" s="39"/>
      <c r="F134" s="250" t="s">
        <v>558</v>
      </c>
      <c r="G134" s="39"/>
      <c r="H134" s="39"/>
      <c r="I134" s="143"/>
      <c r="J134" s="39"/>
      <c r="K134" s="39"/>
      <c r="L134" s="43"/>
      <c r="M134" s="251"/>
      <c r="N134" s="25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133</v>
      </c>
      <c r="AU134" s="16" t="s">
        <v>81</v>
      </c>
    </row>
    <row r="135" s="2" customFormat="1" ht="16.5" customHeight="1">
      <c r="A135" s="37"/>
      <c r="B135" s="38"/>
      <c r="C135" s="235" t="s">
        <v>131</v>
      </c>
      <c r="D135" s="235" t="s">
        <v>127</v>
      </c>
      <c r="E135" s="236" t="s">
        <v>562</v>
      </c>
      <c r="F135" s="237" t="s">
        <v>563</v>
      </c>
      <c r="G135" s="238" t="s">
        <v>564</v>
      </c>
      <c r="H135" s="239">
        <v>1</v>
      </c>
      <c r="I135" s="240"/>
      <c r="J135" s="241">
        <f>ROUND(I135*H135,2)</f>
        <v>0</v>
      </c>
      <c r="K135" s="242"/>
      <c r="L135" s="43"/>
      <c r="M135" s="243" t="s">
        <v>1</v>
      </c>
      <c r="N135" s="244" t="s">
        <v>38</v>
      </c>
      <c r="O135" s="90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7" t="s">
        <v>560</v>
      </c>
      <c r="AT135" s="247" t="s">
        <v>127</v>
      </c>
      <c r="AU135" s="247" t="s">
        <v>81</v>
      </c>
      <c r="AY135" s="16" t="s">
        <v>125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6" t="s">
        <v>81</v>
      </c>
      <c r="BK135" s="248">
        <f>ROUND(I135*H135,2)</f>
        <v>0</v>
      </c>
      <c r="BL135" s="16" t="s">
        <v>560</v>
      </c>
      <c r="BM135" s="247" t="s">
        <v>565</v>
      </c>
    </row>
    <row r="136" s="2" customFormat="1">
      <c r="A136" s="37"/>
      <c r="B136" s="38"/>
      <c r="C136" s="39"/>
      <c r="D136" s="249" t="s">
        <v>133</v>
      </c>
      <c r="E136" s="39"/>
      <c r="F136" s="250" t="s">
        <v>566</v>
      </c>
      <c r="G136" s="39"/>
      <c r="H136" s="39"/>
      <c r="I136" s="143"/>
      <c r="J136" s="39"/>
      <c r="K136" s="39"/>
      <c r="L136" s="43"/>
      <c r="M136" s="251"/>
      <c r="N136" s="25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133</v>
      </c>
      <c r="AU136" s="16" t="s">
        <v>81</v>
      </c>
    </row>
    <row r="137" s="2" customFormat="1" ht="16.5" customHeight="1">
      <c r="A137" s="37"/>
      <c r="B137" s="38"/>
      <c r="C137" s="235" t="s">
        <v>154</v>
      </c>
      <c r="D137" s="235" t="s">
        <v>127</v>
      </c>
      <c r="E137" s="236" t="s">
        <v>567</v>
      </c>
      <c r="F137" s="237" t="s">
        <v>568</v>
      </c>
      <c r="G137" s="238" t="s">
        <v>564</v>
      </c>
      <c r="H137" s="239">
        <v>1</v>
      </c>
      <c r="I137" s="240"/>
      <c r="J137" s="241">
        <f>ROUND(I137*H137,2)</f>
        <v>0</v>
      </c>
      <c r="K137" s="242"/>
      <c r="L137" s="43"/>
      <c r="M137" s="243" t="s">
        <v>1</v>
      </c>
      <c r="N137" s="244" t="s">
        <v>38</v>
      </c>
      <c r="O137" s="90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7" t="s">
        <v>560</v>
      </c>
      <c r="AT137" s="247" t="s">
        <v>127</v>
      </c>
      <c r="AU137" s="247" t="s">
        <v>81</v>
      </c>
      <c r="AY137" s="16" t="s">
        <v>125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6" t="s">
        <v>81</v>
      </c>
      <c r="BK137" s="248">
        <f>ROUND(I137*H137,2)</f>
        <v>0</v>
      </c>
      <c r="BL137" s="16" t="s">
        <v>560</v>
      </c>
      <c r="BM137" s="247" t="s">
        <v>569</v>
      </c>
    </row>
    <row r="138" s="2" customFormat="1">
      <c r="A138" s="37"/>
      <c r="B138" s="38"/>
      <c r="C138" s="39"/>
      <c r="D138" s="249" t="s">
        <v>133</v>
      </c>
      <c r="E138" s="39"/>
      <c r="F138" s="250" t="s">
        <v>570</v>
      </c>
      <c r="G138" s="39"/>
      <c r="H138" s="39"/>
      <c r="I138" s="143"/>
      <c r="J138" s="39"/>
      <c r="K138" s="39"/>
      <c r="L138" s="43"/>
      <c r="M138" s="251"/>
      <c r="N138" s="252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133</v>
      </c>
      <c r="AU138" s="16" t="s">
        <v>81</v>
      </c>
    </row>
    <row r="139" s="12" customFormat="1" ht="22.8" customHeight="1">
      <c r="A139" s="12"/>
      <c r="B139" s="219"/>
      <c r="C139" s="220"/>
      <c r="D139" s="221" t="s">
        <v>72</v>
      </c>
      <c r="E139" s="233" t="s">
        <v>571</v>
      </c>
      <c r="F139" s="233" t="s">
        <v>572</v>
      </c>
      <c r="G139" s="220"/>
      <c r="H139" s="220"/>
      <c r="I139" s="223"/>
      <c r="J139" s="234">
        <f>BK139</f>
        <v>0</v>
      </c>
      <c r="K139" s="220"/>
      <c r="L139" s="225"/>
      <c r="M139" s="226"/>
      <c r="N139" s="227"/>
      <c r="O139" s="227"/>
      <c r="P139" s="228">
        <f>SUM(P140:P149)</f>
        <v>0</v>
      </c>
      <c r="Q139" s="227"/>
      <c r="R139" s="228">
        <f>SUM(R140:R149)</f>
        <v>0</v>
      </c>
      <c r="S139" s="227"/>
      <c r="T139" s="229">
        <f>SUM(T140:T149)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0" t="s">
        <v>154</v>
      </c>
      <c r="AT139" s="231" t="s">
        <v>72</v>
      </c>
      <c r="AU139" s="231" t="s">
        <v>81</v>
      </c>
      <c r="AY139" s="230" t="s">
        <v>125</v>
      </c>
      <c r="BK139" s="232">
        <f>SUM(BK140:BK149)</f>
        <v>0</v>
      </c>
    </row>
    <row r="140" s="2" customFormat="1" ht="16.5" customHeight="1">
      <c r="A140" s="37"/>
      <c r="B140" s="38"/>
      <c r="C140" s="235" t="s">
        <v>161</v>
      </c>
      <c r="D140" s="235" t="s">
        <v>127</v>
      </c>
      <c r="E140" s="236" t="s">
        <v>573</v>
      </c>
      <c r="F140" s="237" t="s">
        <v>574</v>
      </c>
      <c r="G140" s="238" t="s">
        <v>564</v>
      </c>
      <c r="H140" s="239">
        <v>1</v>
      </c>
      <c r="I140" s="240"/>
      <c r="J140" s="241">
        <f>ROUND(I140*H140,2)</f>
        <v>0</v>
      </c>
      <c r="K140" s="242"/>
      <c r="L140" s="43"/>
      <c r="M140" s="243" t="s">
        <v>1</v>
      </c>
      <c r="N140" s="244" t="s">
        <v>38</v>
      </c>
      <c r="O140" s="90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7" t="s">
        <v>560</v>
      </c>
      <c r="AT140" s="247" t="s">
        <v>127</v>
      </c>
      <c r="AU140" s="247" t="s">
        <v>83</v>
      </c>
      <c r="AY140" s="16" t="s">
        <v>125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6" t="s">
        <v>81</v>
      </c>
      <c r="BK140" s="248">
        <f>ROUND(I140*H140,2)</f>
        <v>0</v>
      </c>
      <c r="BL140" s="16" t="s">
        <v>560</v>
      </c>
      <c r="BM140" s="247" t="s">
        <v>575</v>
      </c>
    </row>
    <row r="141" s="2" customFormat="1">
      <c r="A141" s="37"/>
      <c r="B141" s="38"/>
      <c r="C141" s="39"/>
      <c r="D141" s="249" t="s">
        <v>133</v>
      </c>
      <c r="E141" s="39"/>
      <c r="F141" s="250" t="s">
        <v>576</v>
      </c>
      <c r="G141" s="39"/>
      <c r="H141" s="39"/>
      <c r="I141" s="143"/>
      <c r="J141" s="39"/>
      <c r="K141" s="39"/>
      <c r="L141" s="43"/>
      <c r="M141" s="251"/>
      <c r="N141" s="252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133</v>
      </c>
      <c r="AU141" s="16" t="s">
        <v>83</v>
      </c>
    </row>
    <row r="142" s="2" customFormat="1" ht="16.5" customHeight="1">
      <c r="A142" s="37"/>
      <c r="B142" s="38"/>
      <c r="C142" s="235" t="s">
        <v>313</v>
      </c>
      <c r="D142" s="235" t="s">
        <v>127</v>
      </c>
      <c r="E142" s="236" t="s">
        <v>577</v>
      </c>
      <c r="F142" s="237" t="s">
        <v>578</v>
      </c>
      <c r="G142" s="238" t="s">
        <v>559</v>
      </c>
      <c r="H142" s="239">
        <v>1</v>
      </c>
      <c r="I142" s="240"/>
      <c r="J142" s="241">
        <f>ROUND(I142*H142,2)</f>
        <v>0</v>
      </c>
      <c r="K142" s="242"/>
      <c r="L142" s="43"/>
      <c r="M142" s="243" t="s">
        <v>1</v>
      </c>
      <c r="N142" s="244" t="s">
        <v>38</v>
      </c>
      <c r="O142" s="90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7" t="s">
        <v>560</v>
      </c>
      <c r="AT142" s="247" t="s">
        <v>127</v>
      </c>
      <c r="AU142" s="247" t="s">
        <v>83</v>
      </c>
      <c r="AY142" s="16" t="s">
        <v>125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6" t="s">
        <v>81</v>
      </c>
      <c r="BK142" s="248">
        <f>ROUND(I142*H142,2)</f>
        <v>0</v>
      </c>
      <c r="BL142" s="16" t="s">
        <v>560</v>
      </c>
      <c r="BM142" s="247" t="s">
        <v>579</v>
      </c>
    </row>
    <row r="143" s="2" customFormat="1">
      <c r="A143" s="37"/>
      <c r="B143" s="38"/>
      <c r="C143" s="39"/>
      <c r="D143" s="249" t="s">
        <v>133</v>
      </c>
      <c r="E143" s="39"/>
      <c r="F143" s="250" t="s">
        <v>580</v>
      </c>
      <c r="G143" s="39"/>
      <c r="H143" s="39"/>
      <c r="I143" s="143"/>
      <c r="J143" s="39"/>
      <c r="K143" s="39"/>
      <c r="L143" s="43"/>
      <c r="M143" s="251"/>
      <c r="N143" s="252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133</v>
      </c>
      <c r="AU143" s="16" t="s">
        <v>83</v>
      </c>
    </row>
    <row r="144" s="2" customFormat="1" ht="16.5" customHeight="1">
      <c r="A144" s="37"/>
      <c r="B144" s="38"/>
      <c r="C144" s="235" t="s">
        <v>195</v>
      </c>
      <c r="D144" s="235" t="s">
        <v>127</v>
      </c>
      <c r="E144" s="236" t="s">
        <v>581</v>
      </c>
      <c r="F144" s="237" t="s">
        <v>582</v>
      </c>
      <c r="G144" s="238" t="s">
        <v>559</v>
      </c>
      <c r="H144" s="239">
        <v>1</v>
      </c>
      <c r="I144" s="240"/>
      <c r="J144" s="241">
        <f>ROUND(I144*H144,2)</f>
        <v>0</v>
      </c>
      <c r="K144" s="242"/>
      <c r="L144" s="43"/>
      <c r="M144" s="243" t="s">
        <v>1</v>
      </c>
      <c r="N144" s="244" t="s">
        <v>38</v>
      </c>
      <c r="O144" s="90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7" t="s">
        <v>560</v>
      </c>
      <c r="AT144" s="247" t="s">
        <v>127</v>
      </c>
      <c r="AU144" s="247" t="s">
        <v>83</v>
      </c>
      <c r="AY144" s="16" t="s">
        <v>125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6" t="s">
        <v>81</v>
      </c>
      <c r="BK144" s="248">
        <f>ROUND(I144*H144,2)</f>
        <v>0</v>
      </c>
      <c r="BL144" s="16" t="s">
        <v>560</v>
      </c>
      <c r="BM144" s="247" t="s">
        <v>583</v>
      </c>
    </row>
    <row r="145" s="2" customFormat="1">
      <c r="A145" s="37"/>
      <c r="B145" s="38"/>
      <c r="C145" s="39"/>
      <c r="D145" s="249" t="s">
        <v>133</v>
      </c>
      <c r="E145" s="39"/>
      <c r="F145" s="250" t="s">
        <v>584</v>
      </c>
      <c r="G145" s="39"/>
      <c r="H145" s="39"/>
      <c r="I145" s="143"/>
      <c r="J145" s="39"/>
      <c r="K145" s="39"/>
      <c r="L145" s="43"/>
      <c r="M145" s="251"/>
      <c r="N145" s="252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133</v>
      </c>
      <c r="AU145" s="16" t="s">
        <v>83</v>
      </c>
    </row>
    <row r="146" s="2" customFormat="1" ht="16.5" customHeight="1">
      <c r="A146" s="37"/>
      <c r="B146" s="38"/>
      <c r="C146" s="235" t="s">
        <v>167</v>
      </c>
      <c r="D146" s="235" t="s">
        <v>127</v>
      </c>
      <c r="E146" s="236" t="s">
        <v>585</v>
      </c>
      <c r="F146" s="237" t="s">
        <v>586</v>
      </c>
      <c r="G146" s="238" t="s">
        <v>559</v>
      </c>
      <c r="H146" s="239">
        <v>1</v>
      </c>
      <c r="I146" s="240"/>
      <c r="J146" s="241">
        <f>ROUND(I146*H146,2)</f>
        <v>0</v>
      </c>
      <c r="K146" s="242"/>
      <c r="L146" s="43"/>
      <c r="M146" s="243" t="s">
        <v>1</v>
      </c>
      <c r="N146" s="244" t="s">
        <v>38</v>
      </c>
      <c r="O146" s="90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7" t="s">
        <v>560</v>
      </c>
      <c r="AT146" s="247" t="s">
        <v>127</v>
      </c>
      <c r="AU146" s="247" t="s">
        <v>83</v>
      </c>
      <c r="AY146" s="16" t="s">
        <v>125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6" t="s">
        <v>81</v>
      </c>
      <c r="BK146" s="248">
        <f>ROUND(I146*H146,2)</f>
        <v>0</v>
      </c>
      <c r="BL146" s="16" t="s">
        <v>560</v>
      </c>
      <c r="BM146" s="247" t="s">
        <v>587</v>
      </c>
    </row>
    <row r="147" s="2" customFormat="1">
      <c r="A147" s="37"/>
      <c r="B147" s="38"/>
      <c r="C147" s="39"/>
      <c r="D147" s="249" t="s">
        <v>133</v>
      </c>
      <c r="E147" s="39"/>
      <c r="F147" s="250" t="s">
        <v>588</v>
      </c>
      <c r="G147" s="39"/>
      <c r="H147" s="39"/>
      <c r="I147" s="143"/>
      <c r="J147" s="39"/>
      <c r="K147" s="39"/>
      <c r="L147" s="43"/>
      <c r="M147" s="251"/>
      <c r="N147" s="252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133</v>
      </c>
      <c r="AU147" s="16" t="s">
        <v>83</v>
      </c>
    </row>
    <row r="148" s="2" customFormat="1" ht="16.5" customHeight="1">
      <c r="A148" s="37"/>
      <c r="B148" s="38"/>
      <c r="C148" s="235" t="s">
        <v>321</v>
      </c>
      <c r="D148" s="235" t="s">
        <v>127</v>
      </c>
      <c r="E148" s="236" t="s">
        <v>589</v>
      </c>
      <c r="F148" s="237" t="s">
        <v>590</v>
      </c>
      <c r="G148" s="238" t="s">
        <v>559</v>
      </c>
      <c r="H148" s="239">
        <v>1</v>
      </c>
      <c r="I148" s="240"/>
      <c r="J148" s="241">
        <f>ROUND(I148*H148,2)</f>
        <v>0</v>
      </c>
      <c r="K148" s="242"/>
      <c r="L148" s="43"/>
      <c r="M148" s="243" t="s">
        <v>1</v>
      </c>
      <c r="N148" s="244" t="s">
        <v>38</v>
      </c>
      <c r="O148" s="90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7" t="s">
        <v>560</v>
      </c>
      <c r="AT148" s="247" t="s">
        <v>127</v>
      </c>
      <c r="AU148" s="247" t="s">
        <v>83</v>
      </c>
      <c r="AY148" s="16" t="s">
        <v>125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6" t="s">
        <v>81</v>
      </c>
      <c r="BK148" s="248">
        <f>ROUND(I148*H148,2)</f>
        <v>0</v>
      </c>
      <c r="BL148" s="16" t="s">
        <v>560</v>
      </c>
      <c r="BM148" s="247" t="s">
        <v>591</v>
      </c>
    </row>
    <row r="149" s="2" customFormat="1">
      <c r="A149" s="37"/>
      <c r="B149" s="38"/>
      <c r="C149" s="39"/>
      <c r="D149" s="249" t="s">
        <v>133</v>
      </c>
      <c r="E149" s="39"/>
      <c r="F149" s="250" t="s">
        <v>592</v>
      </c>
      <c r="G149" s="39"/>
      <c r="H149" s="39"/>
      <c r="I149" s="143"/>
      <c r="J149" s="39"/>
      <c r="K149" s="39"/>
      <c r="L149" s="43"/>
      <c r="M149" s="251"/>
      <c r="N149" s="252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133</v>
      </c>
      <c r="AU149" s="16" t="s">
        <v>83</v>
      </c>
    </row>
    <row r="150" s="12" customFormat="1" ht="22.8" customHeight="1">
      <c r="A150" s="12"/>
      <c r="B150" s="219"/>
      <c r="C150" s="220"/>
      <c r="D150" s="221" t="s">
        <v>72</v>
      </c>
      <c r="E150" s="233" t="s">
        <v>593</v>
      </c>
      <c r="F150" s="233" t="s">
        <v>594</v>
      </c>
      <c r="G150" s="220"/>
      <c r="H150" s="220"/>
      <c r="I150" s="223"/>
      <c r="J150" s="234">
        <f>BK150</f>
        <v>0</v>
      </c>
      <c r="K150" s="220"/>
      <c r="L150" s="225"/>
      <c r="M150" s="226"/>
      <c r="N150" s="227"/>
      <c r="O150" s="227"/>
      <c r="P150" s="228">
        <f>SUM(P151:P156)</f>
        <v>0</v>
      </c>
      <c r="Q150" s="227"/>
      <c r="R150" s="228">
        <f>SUM(R151:R156)</f>
        <v>0</v>
      </c>
      <c r="S150" s="227"/>
      <c r="T150" s="229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0" t="s">
        <v>154</v>
      </c>
      <c r="AT150" s="231" t="s">
        <v>72</v>
      </c>
      <c r="AU150" s="231" t="s">
        <v>81</v>
      </c>
      <c r="AY150" s="230" t="s">
        <v>125</v>
      </c>
      <c r="BK150" s="232">
        <f>SUM(BK151:BK156)</f>
        <v>0</v>
      </c>
    </row>
    <row r="151" s="2" customFormat="1" ht="16.5" customHeight="1">
      <c r="A151" s="37"/>
      <c r="B151" s="38"/>
      <c r="C151" s="235" t="s">
        <v>424</v>
      </c>
      <c r="D151" s="235" t="s">
        <v>127</v>
      </c>
      <c r="E151" s="236" t="s">
        <v>595</v>
      </c>
      <c r="F151" s="237" t="s">
        <v>596</v>
      </c>
      <c r="G151" s="238" t="s">
        <v>564</v>
      </c>
      <c r="H151" s="239">
        <v>1</v>
      </c>
      <c r="I151" s="240"/>
      <c r="J151" s="241">
        <f>ROUND(I151*H151,2)</f>
        <v>0</v>
      </c>
      <c r="K151" s="242"/>
      <c r="L151" s="43"/>
      <c r="M151" s="243" t="s">
        <v>1</v>
      </c>
      <c r="N151" s="244" t="s">
        <v>38</v>
      </c>
      <c r="O151" s="90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7" t="s">
        <v>560</v>
      </c>
      <c r="AT151" s="247" t="s">
        <v>127</v>
      </c>
      <c r="AU151" s="247" t="s">
        <v>83</v>
      </c>
      <c r="AY151" s="16" t="s">
        <v>125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6" t="s">
        <v>81</v>
      </c>
      <c r="BK151" s="248">
        <f>ROUND(I151*H151,2)</f>
        <v>0</v>
      </c>
      <c r="BL151" s="16" t="s">
        <v>560</v>
      </c>
      <c r="BM151" s="247" t="s">
        <v>597</v>
      </c>
    </row>
    <row r="152" s="2" customFormat="1">
      <c r="A152" s="37"/>
      <c r="B152" s="38"/>
      <c r="C152" s="39"/>
      <c r="D152" s="249" t="s">
        <v>133</v>
      </c>
      <c r="E152" s="39"/>
      <c r="F152" s="250" t="s">
        <v>598</v>
      </c>
      <c r="G152" s="39"/>
      <c r="H152" s="39"/>
      <c r="I152" s="143"/>
      <c r="J152" s="39"/>
      <c r="K152" s="39"/>
      <c r="L152" s="43"/>
      <c r="M152" s="251"/>
      <c r="N152" s="252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133</v>
      </c>
      <c r="AU152" s="16" t="s">
        <v>83</v>
      </c>
    </row>
    <row r="153" s="2" customFormat="1" ht="16.5" customHeight="1">
      <c r="A153" s="37"/>
      <c r="B153" s="38"/>
      <c r="C153" s="235" t="s">
        <v>323</v>
      </c>
      <c r="D153" s="235" t="s">
        <v>127</v>
      </c>
      <c r="E153" s="236" t="s">
        <v>599</v>
      </c>
      <c r="F153" s="237" t="s">
        <v>600</v>
      </c>
      <c r="G153" s="238" t="s">
        <v>559</v>
      </c>
      <c r="H153" s="239">
        <v>4</v>
      </c>
      <c r="I153" s="240"/>
      <c r="J153" s="241">
        <f>ROUND(I153*H153,2)</f>
        <v>0</v>
      </c>
      <c r="K153" s="242"/>
      <c r="L153" s="43"/>
      <c r="M153" s="243" t="s">
        <v>1</v>
      </c>
      <c r="N153" s="244" t="s">
        <v>38</v>
      </c>
      <c r="O153" s="90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7" t="s">
        <v>560</v>
      </c>
      <c r="AT153" s="247" t="s">
        <v>127</v>
      </c>
      <c r="AU153" s="247" t="s">
        <v>83</v>
      </c>
      <c r="AY153" s="16" t="s">
        <v>125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6" t="s">
        <v>81</v>
      </c>
      <c r="BK153" s="248">
        <f>ROUND(I153*H153,2)</f>
        <v>0</v>
      </c>
      <c r="BL153" s="16" t="s">
        <v>560</v>
      </c>
      <c r="BM153" s="247" t="s">
        <v>601</v>
      </c>
    </row>
    <row r="154" s="2" customFormat="1">
      <c r="A154" s="37"/>
      <c r="B154" s="38"/>
      <c r="C154" s="39"/>
      <c r="D154" s="249" t="s">
        <v>133</v>
      </c>
      <c r="E154" s="39"/>
      <c r="F154" s="250" t="s">
        <v>602</v>
      </c>
      <c r="G154" s="39"/>
      <c r="H154" s="39"/>
      <c r="I154" s="143"/>
      <c r="J154" s="39"/>
      <c r="K154" s="39"/>
      <c r="L154" s="43"/>
      <c r="M154" s="251"/>
      <c r="N154" s="252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133</v>
      </c>
      <c r="AU154" s="16" t="s">
        <v>83</v>
      </c>
    </row>
    <row r="155" s="2" customFormat="1" ht="16.5" customHeight="1">
      <c r="A155" s="37"/>
      <c r="B155" s="38"/>
      <c r="C155" s="235" t="s">
        <v>603</v>
      </c>
      <c r="D155" s="235" t="s">
        <v>127</v>
      </c>
      <c r="E155" s="236" t="s">
        <v>604</v>
      </c>
      <c r="F155" s="237" t="s">
        <v>605</v>
      </c>
      <c r="G155" s="238" t="s">
        <v>564</v>
      </c>
      <c r="H155" s="239">
        <v>1</v>
      </c>
      <c r="I155" s="240"/>
      <c r="J155" s="241">
        <f>ROUND(I155*H155,2)</f>
        <v>0</v>
      </c>
      <c r="K155" s="242"/>
      <c r="L155" s="43"/>
      <c r="M155" s="243" t="s">
        <v>1</v>
      </c>
      <c r="N155" s="244" t="s">
        <v>38</v>
      </c>
      <c r="O155" s="90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7" t="s">
        <v>560</v>
      </c>
      <c r="AT155" s="247" t="s">
        <v>127</v>
      </c>
      <c r="AU155" s="247" t="s">
        <v>83</v>
      </c>
      <c r="AY155" s="16" t="s">
        <v>125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6" t="s">
        <v>81</v>
      </c>
      <c r="BK155" s="248">
        <f>ROUND(I155*H155,2)</f>
        <v>0</v>
      </c>
      <c r="BL155" s="16" t="s">
        <v>560</v>
      </c>
      <c r="BM155" s="247" t="s">
        <v>606</v>
      </c>
    </row>
    <row r="156" s="2" customFormat="1">
      <c r="A156" s="37"/>
      <c r="B156" s="38"/>
      <c r="C156" s="39"/>
      <c r="D156" s="249" t="s">
        <v>133</v>
      </c>
      <c r="E156" s="39"/>
      <c r="F156" s="250" t="s">
        <v>607</v>
      </c>
      <c r="G156" s="39"/>
      <c r="H156" s="39"/>
      <c r="I156" s="143"/>
      <c r="J156" s="39"/>
      <c r="K156" s="39"/>
      <c r="L156" s="43"/>
      <c r="M156" s="251"/>
      <c r="N156" s="252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133</v>
      </c>
      <c r="AU156" s="16" t="s">
        <v>83</v>
      </c>
    </row>
    <row r="157" s="12" customFormat="1" ht="22.8" customHeight="1">
      <c r="A157" s="12"/>
      <c r="B157" s="219"/>
      <c r="C157" s="220"/>
      <c r="D157" s="221" t="s">
        <v>72</v>
      </c>
      <c r="E157" s="233" t="s">
        <v>608</v>
      </c>
      <c r="F157" s="233" t="s">
        <v>609</v>
      </c>
      <c r="G157" s="220"/>
      <c r="H157" s="220"/>
      <c r="I157" s="223"/>
      <c r="J157" s="234">
        <f>BK157</f>
        <v>0</v>
      </c>
      <c r="K157" s="220"/>
      <c r="L157" s="225"/>
      <c r="M157" s="226"/>
      <c r="N157" s="227"/>
      <c r="O157" s="227"/>
      <c r="P157" s="228">
        <f>SUM(P158:P159)</f>
        <v>0</v>
      </c>
      <c r="Q157" s="227"/>
      <c r="R157" s="228">
        <f>SUM(R158:R159)</f>
        <v>0</v>
      </c>
      <c r="S157" s="227"/>
      <c r="T157" s="229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30" t="s">
        <v>154</v>
      </c>
      <c r="AT157" s="231" t="s">
        <v>72</v>
      </c>
      <c r="AU157" s="231" t="s">
        <v>81</v>
      </c>
      <c r="AY157" s="230" t="s">
        <v>125</v>
      </c>
      <c r="BK157" s="232">
        <f>SUM(BK158:BK159)</f>
        <v>0</v>
      </c>
    </row>
    <row r="158" s="2" customFormat="1" ht="16.5" customHeight="1">
      <c r="A158" s="37"/>
      <c r="B158" s="38"/>
      <c r="C158" s="235" t="s">
        <v>330</v>
      </c>
      <c r="D158" s="235" t="s">
        <v>127</v>
      </c>
      <c r="E158" s="236" t="s">
        <v>610</v>
      </c>
      <c r="F158" s="237" t="s">
        <v>611</v>
      </c>
      <c r="G158" s="238" t="s">
        <v>559</v>
      </c>
      <c r="H158" s="239">
        <v>1</v>
      </c>
      <c r="I158" s="240"/>
      <c r="J158" s="241">
        <f>ROUND(I158*H158,2)</f>
        <v>0</v>
      </c>
      <c r="K158" s="242"/>
      <c r="L158" s="43"/>
      <c r="M158" s="243" t="s">
        <v>1</v>
      </c>
      <c r="N158" s="244" t="s">
        <v>38</v>
      </c>
      <c r="O158" s="90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7" t="s">
        <v>560</v>
      </c>
      <c r="AT158" s="247" t="s">
        <v>127</v>
      </c>
      <c r="AU158" s="247" t="s">
        <v>83</v>
      </c>
      <c r="AY158" s="16" t="s">
        <v>125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6" t="s">
        <v>81</v>
      </c>
      <c r="BK158" s="248">
        <f>ROUND(I158*H158,2)</f>
        <v>0</v>
      </c>
      <c r="BL158" s="16" t="s">
        <v>560</v>
      </c>
      <c r="BM158" s="247" t="s">
        <v>612</v>
      </c>
    </row>
    <row r="159" s="2" customFormat="1">
      <c r="A159" s="37"/>
      <c r="B159" s="38"/>
      <c r="C159" s="39"/>
      <c r="D159" s="249" t="s">
        <v>133</v>
      </c>
      <c r="E159" s="39"/>
      <c r="F159" s="250" t="s">
        <v>613</v>
      </c>
      <c r="G159" s="39"/>
      <c r="H159" s="39"/>
      <c r="I159" s="143"/>
      <c r="J159" s="39"/>
      <c r="K159" s="39"/>
      <c r="L159" s="43"/>
      <c r="M159" s="251"/>
      <c r="N159" s="252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133</v>
      </c>
      <c r="AU159" s="16" t="s">
        <v>83</v>
      </c>
    </row>
    <row r="160" s="12" customFormat="1" ht="22.8" customHeight="1">
      <c r="A160" s="12"/>
      <c r="B160" s="219"/>
      <c r="C160" s="220"/>
      <c r="D160" s="221" t="s">
        <v>72</v>
      </c>
      <c r="E160" s="233" t="s">
        <v>614</v>
      </c>
      <c r="F160" s="233" t="s">
        <v>615</v>
      </c>
      <c r="G160" s="220"/>
      <c r="H160" s="220"/>
      <c r="I160" s="223"/>
      <c r="J160" s="234">
        <f>BK160</f>
        <v>0</v>
      </c>
      <c r="K160" s="220"/>
      <c r="L160" s="225"/>
      <c r="M160" s="226"/>
      <c r="N160" s="227"/>
      <c r="O160" s="227"/>
      <c r="P160" s="228">
        <f>SUM(P161:P162)</f>
        <v>0</v>
      </c>
      <c r="Q160" s="227"/>
      <c r="R160" s="228">
        <f>SUM(R161:R162)</f>
        <v>0</v>
      </c>
      <c r="S160" s="227"/>
      <c r="T160" s="229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0" t="s">
        <v>154</v>
      </c>
      <c r="AT160" s="231" t="s">
        <v>72</v>
      </c>
      <c r="AU160" s="231" t="s">
        <v>81</v>
      </c>
      <c r="AY160" s="230" t="s">
        <v>125</v>
      </c>
      <c r="BK160" s="232">
        <f>SUM(BK161:BK162)</f>
        <v>0</v>
      </c>
    </row>
    <row r="161" s="2" customFormat="1" ht="16.5" customHeight="1">
      <c r="A161" s="37"/>
      <c r="B161" s="38"/>
      <c r="C161" s="235" t="s">
        <v>8</v>
      </c>
      <c r="D161" s="235" t="s">
        <v>127</v>
      </c>
      <c r="E161" s="236" t="s">
        <v>616</v>
      </c>
      <c r="F161" s="237" t="s">
        <v>617</v>
      </c>
      <c r="G161" s="238" t="s">
        <v>564</v>
      </c>
      <c r="H161" s="239">
        <v>1</v>
      </c>
      <c r="I161" s="240"/>
      <c r="J161" s="241">
        <f>ROUND(I161*H161,2)</f>
        <v>0</v>
      </c>
      <c r="K161" s="242"/>
      <c r="L161" s="43"/>
      <c r="M161" s="243" t="s">
        <v>1</v>
      </c>
      <c r="N161" s="244" t="s">
        <v>38</v>
      </c>
      <c r="O161" s="90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7" t="s">
        <v>560</v>
      </c>
      <c r="AT161" s="247" t="s">
        <v>127</v>
      </c>
      <c r="AU161" s="247" t="s">
        <v>83</v>
      </c>
      <c r="AY161" s="16" t="s">
        <v>125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6" t="s">
        <v>81</v>
      </c>
      <c r="BK161" s="248">
        <f>ROUND(I161*H161,2)</f>
        <v>0</v>
      </c>
      <c r="BL161" s="16" t="s">
        <v>560</v>
      </c>
      <c r="BM161" s="247" t="s">
        <v>618</v>
      </c>
    </row>
    <row r="162" s="2" customFormat="1">
      <c r="A162" s="37"/>
      <c r="B162" s="38"/>
      <c r="C162" s="39"/>
      <c r="D162" s="249" t="s">
        <v>133</v>
      </c>
      <c r="E162" s="39"/>
      <c r="F162" s="250" t="s">
        <v>619</v>
      </c>
      <c r="G162" s="39"/>
      <c r="H162" s="39"/>
      <c r="I162" s="143"/>
      <c r="J162" s="39"/>
      <c r="K162" s="39"/>
      <c r="L162" s="43"/>
      <c r="M162" s="289"/>
      <c r="N162" s="290"/>
      <c r="O162" s="291"/>
      <c r="P162" s="291"/>
      <c r="Q162" s="291"/>
      <c r="R162" s="291"/>
      <c r="S162" s="291"/>
      <c r="T162" s="292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133</v>
      </c>
      <c r="AU162" s="16" t="s">
        <v>83</v>
      </c>
    </row>
    <row r="163" s="2" customFormat="1" ht="6.96" customHeight="1">
      <c r="A163" s="37"/>
      <c r="B163" s="65"/>
      <c r="C163" s="66"/>
      <c r="D163" s="66"/>
      <c r="E163" s="66"/>
      <c r="F163" s="66"/>
      <c r="G163" s="66"/>
      <c r="H163" s="66"/>
      <c r="I163" s="182"/>
      <c r="J163" s="66"/>
      <c r="K163" s="66"/>
      <c r="L163" s="43"/>
      <c r="M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</sheetData>
  <sheetProtection sheet="1" autoFilter="0" formatColumns="0" formatRows="0" objects="1" scenarios="1" spinCount="100000" saltValue="i1v1OBvjt4hTb9E3YsNEgIkiLDeTqWx0VZSFn8rtZyTHIidHHtNISAj9pqraH8Glx6GNshvQMo8Yoixsu4T2ZQ==" hashValue="Xvk4SEn/ImyoHayaEZWxxmbAidSVKioKtjBzGCIpx6YLuayEvtdtytn76oqtwTn6tG8lFMj8mW2OrCNZdZs5cg==" algorithmName="SHA-512" password="DD66"/>
  <autoFilter ref="C123:K16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19"/>
    </row>
    <row r="4" s="1" customFormat="1" ht="24.96" customHeight="1">
      <c r="B4" s="19"/>
      <c r="C4" s="139" t="s">
        <v>620</v>
      </c>
      <c r="H4" s="19"/>
    </row>
    <row r="5" s="1" customFormat="1" ht="12" customHeight="1">
      <c r="B5" s="19"/>
      <c r="C5" s="293" t="s">
        <v>13</v>
      </c>
      <c r="D5" s="150" t="s">
        <v>14</v>
      </c>
      <c r="E5" s="1"/>
      <c r="F5" s="1"/>
      <c r="H5" s="19"/>
    </row>
    <row r="6" s="1" customFormat="1" ht="36.96" customHeight="1">
      <c r="B6" s="19"/>
      <c r="C6" s="294" t="s">
        <v>16</v>
      </c>
      <c r="D6" s="295" t="s">
        <v>17</v>
      </c>
      <c r="E6" s="1"/>
      <c r="F6" s="1"/>
      <c r="H6" s="19"/>
    </row>
    <row r="7" s="1" customFormat="1" ht="16.5" customHeight="1">
      <c r="B7" s="19"/>
      <c r="C7" s="141" t="s">
        <v>22</v>
      </c>
      <c r="D7" s="147" t="str">
        <f>'Rekapitulace stavby'!AN8</f>
        <v>13. 12. 2018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206"/>
      <c r="B9" s="296"/>
      <c r="C9" s="297" t="s">
        <v>54</v>
      </c>
      <c r="D9" s="298" t="s">
        <v>55</v>
      </c>
      <c r="E9" s="298" t="s">
        <v>112</v>
      </c>
      <c r="F9" s="299" t="s">
        <v>621</v>
      </c>
      <c r="G9" s="206"/>
      <c r="H9" s="296"/>
    </row>
    <row r="10" s="2" customFormat="1" ht="26.4" customHeight="1">
      <c r="A10" s="37"/>
      <c r="B10" s="43"/>
      <c r="C10" s="300" t="s">
        <v>622</v>
      </c>
      <c r="D10" s="300" t="s">
        <v>79</v>
      </c>
      <c r="E10" s="37"/>
      <c r="F10" s="37"/>
      <c r="G10" s="37"/>
      <c r="H10" s="43"/>
    </row>
    <row r="11" s="2" customFormat="1" ht="16.8" customHeight="1">
      <c r="A11" s="37"/>
      <c r="B11" s="43"/>
      <c r="C11" s="301" t="s">
        <v>623</v>
      </c>
      <c r="D11" s="302" t="s">
        <v>624</v>
      </c>
      <c r="E11" s="303" t="s">
        <v>130</v>
      </c>
      <c r="F11" s="304">
        <v>125.09999999999999</v>
      </c>
      <c r="G11" s="37"/>
      <c r="H11" s="43"/>
    </row>
    <row r="12" s="2" customFormat="1" ht="16.8" customHeight="1">
      <c r="A12" s="37"/>
      <c r="B12" s="43"/>
      <c r="C12" s="301" t="s">
        <v>625</v>
      </c>
      <c r="D12" s="302" t="s">
        <v>626</v>
      </c>
      <c r="E12" s="303" t="s">
        <v>130</v>
      </c>
      <c r="F12" s="304">
        <v>54</v>
      </c>
      <c r="G12" s="37"/>
      <c r="H12" s="43"/>
    </row>
    <row r="13" s="2" customFormat="1" ht="7.44" customHeight="1">
      <c r="A13" s="37"/>
      <c r="B13" s="180"/>
      <c r="C13" s="181"/>
      <c r="D13" s="181"/>
      <c r="E13" s="181"/>
      <c r="F13" s="181"/>
      <c r="G13" s="181"/>
      <c r="H13" s="43"/>
    </row>
    <row r="14" s="2" customFormat="1">
      <c r="A14" s="37"/>
      <c r="B14" s="37"/>
      <c r="C14" s="37"/>
      <c r="D14" s="37"/>
      <c r="E14" s="37"/>
      <c r="F14" s="37"/>
      <c r="G14" s="37"/>
      <c r="H14" s="37"/>
    </row>
  </sheetData>
  <sheetProtection sheet="1" formatColumns="0" formatRows="0" objects="1" scenarios="1" spinCount="100000" saltValue="QEOA0n+8Js5OmxTY22JCgQzImYLb61gCrpvIsDU4V9Ay1tail8/SZREqrGRKS99hMx+qlCw3IP5efWfWn2ZLzg==" hashValue="uQi+KGCv5IjsGWnkxr/5T0KfxHzou6xJubLfWEwL8CQDKNLuF+AQFdzigNyfBWSlnvIiqYYqSKBdnrzUuPuREw==" algorithmName="SHA-512" password="DD66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LAPTOP-1HLKIQ53\Dudik</dc:creator>
  <cp:lastModifiedBy>LAPTOP-1HLKIQ53\Dudik</cp:lastModifiedBy>
  <dcterms:created xsi:type="dcterms:W3CDTF">2020-03-02T21:31:37Z</dcterms:created>
  <dcterms:modified xsi:type="dcterms:W3CDTF">2020-03-02T21:31:44Z</dcterms:modified>
</cp:coreProperties>
</file>